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65488" windowWidth="12120" windowHeight="8832" tabRatio="710" activeTab="0"/>
  </bookViews>
  <sheets>
    <sheet name="Instructions" sheetId="1" r:id="rId1"/>
    <sheet name="Cover" sheetId="2" r:id="rId2"/>
    <sheet name="SAE Survey" sheetId="3" r:id="rId3"/>
    <sheet name="Page 2" sheetId="4" r:id="rId4"/>
    <sheet name="Page 3" sheetId="5" r:id="rId5"/>
    <sheet name="Page 4" sheetId="6" r:id="rId6"/>
    <sheet name="Page 5" sheetId="7" r:id="rId7"/>
    <sheet name="Page 6a &amp; 6b" sheetId="8" r:id="rId8"/>
    <sheet name="Page 7" sheetId="9" r:id="rId9"/>
    <sheet name="Page 8" sheetId="10" r:id="rId10"/>
    <sheet name="Page 9" sheetId="11" r:id="rId11"/>
    <sheet name="Checksheet " sheetId="12" r:id="rId12"/>
    <sheet name="Digital Photo Instructions" sheetId="13" r:id="rId13"/>
    <sheet name="PHOTO 1" sheetId="14" r:id="rId14"/>
    <sheet name="PHOTO 2" sheetId="15" r:id="rId15"/>
    <sheet name="PHOTO 3" sheetId="16" r:id="rId16"/>
    <sheet name="PHOTO 4" sheetId="17" r:id="rId17"/>
    <sheet name="PHOTO 5" sheetId="18" r:id="rId18"/>
    <sheet name="PHOTO 6" sheetId="19" r:id="rId19"/>
    <sheet name="Unprotected Photo" sheetId="20" r:id="rId20"/>
  </sheets>
  <definedNames>
    <definedName name="_xlnm.Print_Area" localSheetId="11">'Checksheet '!$A$1:$L$65</definedName>
    <definedName name="_xlnm.Print_Area" localSheetId="1">'Cover'!$A$11:$M$59</definedName>
    <definedName name="_xlnm.Print_Area" localSheetId="12">'Digital Photo Instructions'!$A$1:$K$18</definedName>
    <definedName name="_xlnm.Print_Area" localSheetId="0">'Instructions'!$A$1:$K$68</definedName>
    <definedName name="_xlnm.Print_Area" localSheetId="3">'Page 2'!$A$1:$L$57</definedName>
    <definedName name="_xlnm.Print_Area" localSheetId="4">'Page 3'!$A$1:$L$56</definedName>
    <definedName name="_xlnm.Print_Area" localSheetId="5">'Page 4'!$A$1:$F$51</definedName>
    <definedName name="_xlnm.Print_Area" localSheetId="6">'Page 5'!$A$8:$K$55</definedName>
    <definedName name="_xlnm.Print_Area" localSheetId="7">'Page 6a &amp; 6b'!$A$9:$L$62</definedName>
    <definedName name="_xlnm.Print_Area" localSheetId="8">'Page 7'!$A$7:$M$65</definedName>
    <definedName name="_xlnm.Print_Area" localSheetId="9">'Page 8'!$A$7:$M$48</definedName>
    <definedName name="_xlnm.Print_Area" localSheetId="10">'Page 9'!$A$1:$N$47</definedName>
    <definedName name="_xlnm.Print_Area" localSheetId="13">'PHOTO 1'!$A$1:$I$37</definedName>
    <definedName name="_xlnm.Print_Area" localSheetId="14">'PHOTO 2'!$A$1:$I$37</definedName>
    <definedName name="_xlnm.Print_Area" localSheetId="15">'PHOTO 3'!$A$1:$I$37</definedName>
    <definedName name="_xlnm.Print_Area" localSheetId="16">'PHOTO 4'!$A$1:$I$37</definedName>
    <definedName name="_xlnm.Print_Area" localSheetId="17">'PHOTO 5'!$A$1:$I$37</definedName>
    <definedName name="_xlnm.Print_Area" localSheetId="18">'PHOTO 6'!$A$1:$I$37</definedName>
    <definedName name="_xlnm.Print_Area" localSheetId="2">'SAE Survey'!$A$1:$I$109</definedName>
    <definedName name="_xlnm.Print_Area" localSheetId="19">'Unprotected Photo'!$A$1:$I$37</definedName>
    <definedName name="_xlnm.Print_Titles" localSheetId="7">'Page 6a &amp; 6b'!$A:$F</definedName>
  </definedNames>
  <calcPr fullCalcOnLoad="1"/>
</workbook>
</file>

<file path=xl/comments8.xml><?xml version="1.0" encoding="utf-8"?>
<comments xmlns="http://schemas.openxmlformats.org/spreadsheetml/2006/main">
  <authors>
    <author>A satisfied Microsoft Office user</author>
  </authors>
  <commentList>
    <comment ref="G11" authorId="0">
      <text>
        <r>
          <rPr>
            <sz val="8"/>
            <rFont val="Tahoma"/>
            <family val="2"/>
          </rPr>
          <t>Insert Year Here!</t>
        </r>
      </text>
    </comment>
  </commentList>
</comments>
</file>

<file path=xl/sharedStrings.xml><?xml version="1.0" encoding="utf-8"?>
<sst xmlns="http://schemas.openxmlformats.org/spreadsheetml/2006/main" count="991" uniqueCount="728">
  <si>
    <t>INSTRUCTIONS</t>
  </si>
  <si>
    <t>READ THIS FIRST!!</t>
  </si>
  <si>
    <t>1.</t>
  </si>
  <si>
    <t>Read this entire page of instructions before you begin.</t>
  </si>
  <si>
    <t>2.</t>
  </si>
  <si>
    <t>3.</t>
  </si>
  <si>
    <t>4.</t>
  </si>
  <si>
    <r>
      <t xml:space="preserve">Use only whole numbers.  </t>
    </r>
    <r>
      <rPr>
        <b/>
        <sz val="11"/>
        <rFont val="Arial"/>
        <family val="2"/>
      </rPr>
      <t>NO DECIMALS!</t>
    </r>
  </si>
  <si>
    <t>5.</t>
  </si>
  <si>
    <t>On Page 6 you must place an "X" above your last year of records for equations to work</t>
  </si>
  <si>
    <t>throughout the application.</t>
  </si>
  <si>
    <t>DO THIS FIRST!</t>
  </si>
  <si>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</si>
  <si>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</si>
  <si>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</si>
  <si>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</si>
  <si>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</si>
  <si>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</si>
  <si>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</si>
  <si>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</si>
  <si>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</si>
  <si>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</si>
  <si>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</si>
  <si>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</si>
  <si>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</si>
  <si>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</si>
  <si>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</si>
  <si>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</si>
  <si>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</si>
  <si>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ENTREPRENEURSHIP</t>
  </si>
  <si>
    <t xml:space="preserve"> </t>
  </si>
  <si>
    <t>Proficiency</t>
  </si>
  <si>
    <t>USE ARROW TO THE RIGHT TO SELECT</t>
  </si>
  <si>
    <t>AR</t>
  </si>
  <si>
    <t>ARKANSAS</t>
  </si>
  <si>
    <t xml:space="preserve">STATE:        </t>
  </si>
  <si>
    <t>AG COMMUNICATIONS</t>
  </si>
  <si>
    <t>AL</t>
  </si>
  <si>
    <t>ALABAMA</t>
  </si>
  <si>
    <t>Member ID #</t>
  </si>
  <si>
    <t>AG MECHANICS DESIGN &amp; FABRICATION</t>
  </si>
  <si>
    <t>AZ</t>
  </si>
  <si>
    <t>ARIZONA</t>
  </si>
  <si>
    <t>AG MECHANICS ENERGY SYSTEMS</t>
  </si>
  <si>
    <t>AK</t>
  </si>
  <si>
    <t>ALASKA</t>
  </si>
  <si>
    <t>AG MECHANICS REPAIR &amp; MAINTENANCE</t>
  </si>
  <si>
    <t>CA</t>
  </si>
  <si>
    <t>CALIFORNIA</t>
  </si>
  <si>
    <t>AGRICULTURAL PROCESSING</t>
  </si>
  <si>
    <t>CT</t>
  </si>
  <si>
    <t>CONNECTICUT</t>
  </si>
  <si>
    <t>Name of Proficiency Award Area</t>
  </si>
  <si>
    <t>AGRICULTURAL SALES</t>
  </si>
  <si>
    <t>CO</t>
  </si>
  <si>
    <t>COLORADO</t>
  </si>
  <si>
    <t>AGRICULTURAL SERVICE</t>
  </si>
  <si>
    <t>DC</t>
  </si>
  <si>
    <t>DISTRICT OF COLUMBIA</t>
  </si>
  <si>
    <t xml:space="preserve">  1.  Name:</t>
  </si>
  <si>
    <t>DE</t>
  </si>
  <si>
    <t>DELAWARE</t>
  </si>
  <si>
    <t xml:space="preserve">  2.  Date of Birth:</t>
  </si>
  <si>
    <t>3. Age:</t>
  </si>
  <si>
    <t>BEEF PRODUCTION</t>
  </si>
  <si>
    <t>FL</t>
  </si>
  <si>
    <t>FLORIDA</t>
  </si>
  <si>
    <t xml:space="preserve">  4.  Gender:</t>
  </si>
  <si>
    <t>Male</t>
  </si>
  <si>
    <t>Female</t>
  </si>
  <si>
    <t>DAIRY PRODUCTION</t>
  </si>
  <si>
    <t>GA</t>
  </si>
  <si>
    <t>GEORGIA</t>
  </si>
  <si>
    <t>DIVERSIFIED AGRICULTURAL PRODUCTION</t>
  </si>
  <si>
    <t>GU</t>
  </si>
  <si>
    <t>GUAM</t>
  </si>
  <si>
    <t>City:</t>
  </si>
  <si>
    <t>State:</t>
  </si>
  <si>
    <t>Zip:</t>
  </si>
  <si>
    <t>DIVERSIFIED CROP PRODUCTION</t>
  </si>
  <si>
    <t>HI</t>
  </si>
  <si>
    <t>HAWAII</t>
  </si>
  <si>
    <t xml:space="preserve">  7. Home Telephone number (including area code):</t>
  </si>
  <si>
    <t>DIVERSIFIED HORTICULTURE</t>
  </si>
  <si>
    <t>IA</t>
  </si>
  <si>
    <t>IOWA</t>
  </si>
  <si>
    <t xml:space="preserve">  8. Name of Parents/Guardians</t>
  </si>
  <si>
    <t>9. List Parents/Guardians Occupation Below:</t>
  </si>
  <si>
    <t>DIVERSIFIED LIVESTOCK PRODUCTION</t>
  </si>
  <si>
    <t>ID</t>
  </si>
  <si>
    <t>IDAHO</t>
  </si>
  <si>
    <t>a. Father:</t>
  </si>
  <si>
    <t>EMERGING AGRICULTURAL TECHNOLOGY</t>
  </si>
  <si>
    <t>IL</t>
  </si>
  <si>
    <t>ILLINOIS</t>
  </si>
  <si>
    <t>b. Mother:</t>
  </si>
  <si>
    <t>ENVIRONMENTAL SCIENCE &amp; NAT. RESOURCE MGMT</t>
  </si>
  <si>
    <t>IN</t>
  </si>
  <si>
    <t>INDIANA</t>
  </si>
  <si>
    <t>10. Complete FFA Chapter Name:</t>
  </si>
  <si>
    <t>EQUINE SCIENCE</t>
  </si>
  <si>
    <t>KY</t>
  </si>
  <si>
    <t>KENTUCKY</t>
  </si>
  <si>
    <t>11. Name of High School:</t>
  </si>
  <si>
    <t>FIBER and/or OIL CROP PRODUCTION</t>
  </si>
  <si>
    <t>KS</t>
  </si>
  <si>
    <t>KANSAS</t>
  </si>
  <si>
    <r>
      <t xml:space="preserve">12. School Address: </t>
    </r>
    <r>
      <rPr>
        <sz val="8"/>
        <rFont val="Arial"/>
        <family val="2"/>
      </rPr>
      <t>(street/RR./box no.)</t>
    </r>
  </si>
  <si>
    <t>LA</t>
  </si>
  <si>
    <t>LOUISIANA</t>
  </si>
  <si>
    <t>School City:</t>
  </si>
  <si>
    <t>School Zip:</t>
  </si>
  <si>
    <t>FOOD SCIENCE AND TECHNOLOGY</t>
  </si>
  <si>
    <t>MA</t>
  </si>
  <si>
    <t>MASSACHUSETTS</t>
  </si>
  <si>
    <t xml:space="preserve">13. School Telephone Number (including area code): </t>
  </si>
  <si>
    <t>FORAGE PRODUCTION</t>
  </si>
  <si>
    <t>MD</t>
  </si>
  <si>
    <t>MARYLAND</t>
  </si>
  <si>
    <t>14. Chapter Advisor(s):</t>
  </si>
  <si>
    <t>FOREST MANAGEMENT &amp; PRODUCTS</t>
  </si>
  <si>
    <t>ME</t>
  </si>
  <si>
    <t>MAINE</t>
  </si>
  <si>
    <t>15. Year FFA Membership Began:</t>
  </si>
  <si>
    <t>FRUIT PRODUCTION</t>
  </si>
  <si>
    <t>MI</t>
  </si>
  <si>
    <t>MICHIGAN</t>
  </si>
  <si>
    <t>16. Years of Agricultural Education Completed:</t>
  </si>
  <si>
    <t>GRAIN PRODUCTION</t>
  </si>
  <si>
    <t>MN</t>
  </si>
  <si>
    <t>MINNESOTA</t>
  </si>
  <si>
    <t>17. Years of Agricultural Education Offered (grades 7-12) in high school last attended:</t>
  </si>
  <si>
    <t>HOME AND/OR COMMUNITY DEVELOPMENT</t>
  </si>
  <si>
    <t>MO</t>
  </si>
  <si>
    <t>MISSOURI</t>
  </si>
  <si>
    <t>18. Year in school at time of applying for the award:</t>
  </si>
  <si>
    <t>LANDSCAPE MANAGEMENT</t>
  </si>
  <si>
    <t>MS</t>
  </si>
  <si>
    <t>MISSISSIPPI</t>
  </si>
  <si>
    <t>19. If you have graduated from the high school, year graduated:</t>
  </si>
  <si>
    <t>NURSERY OPERATIONS</t>
  </si>
  <si>
    <t>MT</t>
  </si>
  <si>
    <t>MONTANA</t>
  </si>
  <si>
    <t>20. State/National Dues paid?</t>
  </si>
  <si>
    <t>OUTDOOR RECREATION</t>
  </si>
  <si>
    <t>NC</t>
  </si>
  <si>
    <t>NORTH CAROLINA</t>
  </si>
  <si>
    <t>POULTRY PRODUCTION</t>
  </si>
  <si>
    <t>ND</t>
  </si>
  <si>
    <t>NORTH DAKOTA</t>
  </si>
  <si>
    <t>We have examined this application and find that the records are true, accurate, and complete.  We hereby permit</t>
  </si>
  <si>
    <t>SHEEP PRODUCTION</t>
  </si>
  <si>
    <t>NE</t>
  </si>
  <si>
    <t>NEBRASKA</t>
  </si>
  <si>
    <t>for publicity purposes, the use of any information included in this application with the exception of the following:</t>
  </si>
  <si>
    <t>SMALL ANIMAL PRODUCTION &amp; CARE</t>
  </si>
  <si>
    <t>NH</t>
  </si>
  <si>
    <t>NEW HAMPSHIRE</t>
  </si>
  <si>
    <t>SPECIALTY ANIMAL PRODUCTION</t>
  </si>
  <si>
    <t>NJ</t>
  </si>
  <si>
    <t>NEW JERSEY</t>
  </si>
  <si>
    <t>SPECIALTY CROP PRODUCTION</t>
  </si>
  <si>
    <t>NM</t>
  </si>
  <si>
    <t>NEW MEXICO</t>
  </si>
  <si>
    <t>SWINE PRODUCTION</t>
  </si>
  <si>
    <t>NV</t>
  </si>
  <si>
    <t>NEVADA</t>
  </si>
  <si>
    <t>Candidate Signature</t>
  </si>
  <si>
    <t>Parent or Guardian Signature</t>
  </si>
  <si>
    <t>TURF GRASS MANAGEMENT</t>
  </si>
  <si>
    <t>NY</t>
  </si>
  <si>
    <t>NEW YORK</t>
  </si>
  <si>
    <t>VEGETABLE PRODUCTION</t>
  </si>
  <si>
    <t>OH</t>
  </si>
  <si>
    <t>OHIO</t>
  </si>
  <si>
    <t>In addition, we certify the applicant has achieved a satisfactory record of scholastic achievement.</t>
  </si>
  <si>
    <t>WILDLIFE PRODUCTION &amp; MANAGEMENT</t>
  </si>
  <si>
    <t>OK</t>
  </si>
  <si>
    <t>OKLAHOMA</t>
  </si>
  <si>
    <t>OR</t>
  </si>
  <si>
    <t>OREGON</t>
  </si>
  <si>
    <t>Chapter Advisor Signature</t>
  </si>
  <si>
    <t>Superintendent or Principal Signature</t>
  </si>
  <si>
    <t>PA</t>
  </si>
  <si>
    <t>PENNSYLVANIA</t>
  </si>
  <si>
    <t>(indicate which)</t>
  </si>
  <si>
    <t>PR</t>
  </si>
  <si>
    <t>PUERTO RICO</t>
  </si>
  <si>
    <t>The information contained in this application has been substantiated by an actual visit to the site of the applicant's</t>
  </si>
  <si>
    <t>RI</t>
  </si>
  <si>
    <t>RHODE ISLAND</t>
  </si>
  <si>
    <t>supervised agricultural experience program.</t>
  </si>
  <si>
    <t>SC</t>
  </si>
  <si>
    <t>SOUTH CAROLINA</t>
  </si>
  <si>
    <t>SD</t>
  </si>
  <si>
    <t>SOUTH DAKOTA</t>
  </si>
  <si>
    <t>TN</t>
  </si>
  <si>
    <t>TENNESSEE</t>
  </si>
  <si>
    <t>Employer Signature (if applicable)</t>
  </si>
  <si>
    <t>State Supervisor, Ag Ed, Signature</t>
  </si>
  <si>
    <t>TX</t>
  </si>
  <si>
    <t>TEXAS</t>
  </si>
  <si>
    <r>
      <t xml:space="preserve">NOTICE:  </t>
    </r>
    <r>
      <rPr>
        <sz val="11"/>
        <rFont val="Arial Narrow"/>
        <family val="2"/>
      </rPr>
      <t xml:space="preserve"> This application will not be returned by the National FFA Organization.   Please make a copy for your records.</t>
    </r>
  </si>
  <si>
    <t>UT</t>
  </si>
  <si>
    <t>UTAH</t>
  </si>
  <si>
    <t>VA</t>
  </si>
  <si>
    <t>VIRGINIA</t>
  </si>
  <si>
    <t xml:space="preserve">      Our House Enterprises</t>
  </si>
  <si>
    <t>VI</t>
  </si>
  <si>
    <t>VIRGIN ISLANDS</t>
  </si>
  <si>
    <t>VT</t>
  </si>
  <si>
    <t>VERMONT</t>
  </si>
  <si>
    <t>WA</t>
  </si>
  <si>
    <t>WASHINGTON</t>
  </si>
  <si>
    <t>WI</t>
  </si>
  <si>
    <t>WISCONSIN</t>
  </si>
  <si>
    <t>WV</t>
  </si>
  <si>
    <t>WEST VIRGINIA</t>
  </si>
  <si>
    <t>WY</t>
  </si>
  <si>
    <t>WYOMING</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</si>
  <si>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</si>
  <si>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</si>
  <si>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</si>
  <si>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</si>
  <si>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</si>
  <si>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</si>
  <si>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</si>
  <si>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</si>
  <si>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</si>
  <si>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</si>
  <si>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</si>
  <si>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</si>
  <si>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Explain how resources such as livestock, land, buildings, equipment, machinery, supplies</t>
  </si>
  <si>
    <t xml:space="preserve">    and labor are obtained and utilized in this proficiency area.</t>
  </si>
  <si>
    <t>3. Describe your marketing and/or merchandising plans for this proficiency award area.</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</si>
  <si>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</si>
  <si>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</si>
  <si>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</si>
  <si>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</si>
  <si>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</si>
  <si>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D. Skills, Competencies, and Knowledge (List your BEST 10)</t>
  </si>
  <si>
    <t xml:space="preserve">     1.  List the major skills, competencies and knowledge (e.g. marketing, safety, personal</t>
  </si>
  <si>
    <t xml:space="preserve">          skills development) that best describe what you gained technically and personally from</t>
  </si>
  <si>
    <t xml:space="preserve">          this proficiency area.  How do you think these skills, competencies, and knowledge</t>
  </si>
  <si>
    <t xml:space="preserve">          contributed to your success in this award area?</t>
  </si>
  <si>
    <t>Skills, Competencies, and Knowledge</t>
  </si>
  <si>
    <t xml:space="preserve">             Contributions to Success</t>
  </si>
  <si>
    <t>II. Inventory Related to:</t>
  </si>
  <si>
    <t xml:space="preserve">                               (Applicant's Share)</t>
  </si>
  <si>
    <t>(10)</t>
  </si>
  <si>
    <t>Beginning</t>
  </si>
  <si>
    <t>Ending</t>
  </si>
  <si>
    <t>Quantity</t>
  </si>
  <si>
    <t>Total Value (A)</t>
  </si>
  <si>
    <t>Total Value (B)</t>
  </si>
  <si>
    <t>1. Current/Operating Inventory</t>
  </si>
  <si>
    <t xml:space="preserve"> a. Candidate's investment in harvested &amp; growing crops</t>
  </si>
  <si>
    <t xml:space="preserve"> b. Candidate's investment in feed, seed, fertilizer</t>
  </si>
  <si>
    <t xml:space="preserve">     chemicals, supplies &amp; other current/operating assets</t>
  </si>
  <si>
    <t xml:space="preserve"> c. Candidate's investment in merchandise, crops and</t>
  </si>
  <si>
    <t xml:space="preserve">     livestock purchased for resale.</t>
  </si>
  <si>
    <t xml:space="preserve"> d. Candidate's investment in raised market livestock</t>
  </si>
  <si>
    <t xml:space="preserve">     and poultry</t>
  </si>
  <si>
    <t>2. Total Current/Operating Inventory</t>
  </si>
  <si>
    <t>(a+c+c+d)</t>
  </si>
  <si>
    <t>XXXXXXXX</t>
  </si>
  <si>
    <t>(1)</t>
  </si>
  <si>
    <t>(2)</t>
  </si>
  <si>
    <t>3. Non-Current/Capital Non-Depreciable Property</t>
  </si>
  <si>
    <t xml:space="preserve"> a. Candidate's investment in non-depreciable draft, </t>
  </si>
  <si>
    <t xml:space="preserve">     pleasure and breeding livestock &amp; poultry</t>
  </si>
  <si>
    <t xml:space="preserve"> b. Candidate's investment in land</t>
  </si>
  <si>
    <t xml:space="preserve"> c. Total Non-Current/Capital Non-Depreciable Inventory</t>
  </si>
  <si>
    <t>(3)</t>
  </si>
  <si>
    <t>(4)</t>
  </si>
  <si>
    <t>4. Non-Current/Capital Depreciable Inventory</t>
  </si>
  <si>
    <t xml:space="preserve"> a. Candidate's investment in depreciable draft, pleasure</t>
  </si>
  <si>
    <t xml:space="preserve">     and breeding livestock</t>
  </si>
  <si>
    <t xml:space="preserve"> b. Candidate's investment in machinery, equipment &amp;</t>
  </si>
  <si>
    <t xml:space="preserve">     fixtures</t>
  </si>
  <si>
    <t xml:space="preserve"> c. Candidate's investment in depreciable land</t>
  </si>
  <si>
    <t xml:space="preserve">     improvements, buildings and fences</t>
  </si>
  <si>
    <t xml:space="preserve"> d. Total Non-Current/Capital Depreciable Inventory</t>
  </si>
  <si>
    <t>(5)</t>
  </si>
  <si>
    <t>(6)</t>
  </si>
  <si>
    <t xml:space="preserve">     (a+b+c)</t>
  </si>
  <si>
    <t>5.Total Non-Current/Capital Inventory</t>
  </si>
  <si>
    <t>(3c+4d)</t>
  </si>
  <si>
    <t>(7)</t>
  </si>
  <si>
    <t>(8)</t>
  </si>
  <si>
    <t>III. Schedule of Liabilities Related to:</t>
  </si>
  <si>
    <t>(Applicant's Share)</t>
  </si>
  <si>
    <t>Beginning (A)</t>
  </si>
  <si>
    <t>Ending (B)</t>
  </si>
  <si>
    <t>Current/Operating Liabilities</t>
  </si>
  <si>
    <t xml:space="preserve">   (a) Total accounts and notes payable</t>
  </si>
  <si>
    <t>(9)</t>
  </si>
  <si>
    <t xml:space="preserve">   (b) Total Current portion of non-current debt</t>
  </si>
  <si>
    <t>(11)</t>
  </si>
  <si>
    <t>(12)</t>
  </si>
  <si>
    <t xml:space="preserve">   (c) Total Current Liabilities</t>
  </si>
  <si>
    <t>(a + b)</t>
  </si>
  <si>
    <t>(13)</t>
  </si>
  <si>
    <t>(14)</t>
  </si>
  <si>
    <t>Non-Current/Capital Liabilities</t>
  </si>
  <si>
    <t xml:space="preserve">   (d) Total notes &amp; chattel mortgages</t>
  </si>
  <si>
    <t>(16)</t>
  </si>
  <si>
    <t xml:space="preserve">   (e) Total  real estate mortgages/contracts</t>
  </si>
  <si>
    <t>(17)</t>
  </si>
  <si>
    <t>(18)</t>
  </si>
  <si>
    <t xml:space="preserve">   (f)  Total Non-Current Liabilities</t>
  </si>
  <si>
    <t>(d + e)</t>
  </si>
  <si>
    <t>(19)</t>
  </si>
  <si>
    <t>(20)</t>
  </si>
  <si>
    <t xml:space="preserve">         * Transfer values for #(1) - (20) to corresponding number on page 7</t>
  </si>
  <si>
    <t>IV. Scope Related To:</t>
  </si>
  <si>
    <t>YEAR</t>
  </si>
  <si>
    <t>KIND OF ENTERPRISE</t>
  </si>
  <si>
    <t>SIZE OF ENTERPRISE</t>
  </si>
  <si>
    <t>IN THIS ROW PLACE AN X ABOVE YOUR LAST YEAR!</t>
  </si>
  <si>
    <t>V. Income and Expense</t>
  </si>
  <si>
    <t xml:space="preserve"> Summary Related To:</t>
  </si>
  <si>
    <t>Year</t>
  </si>
  <si>
    <t>1. Current/Operating Income</t>
  </si>
  <si>
    <t>g18</t>
  </si>
  <si>
    <t>h18</t>
  </si>
  <si>
    <t>I18</t>
  </si>
  <si>
    <t>j18</t>
  </si>
  <si>
    <t>k18</t>
  </si>
  <si>
    <t>l18</t>
  </si>
  <si>
    <t>a.</t>
  </si>
  <si>
    <t xml:space="preserve">Closing Current/ Operating Inventory </t>
  </si>
  <si>
    <t>G18</t>
  </si>
  <si>
    <t>i18</t>
  </si>
  <si>
    <t>L18</t>
  </si>
  <si>
    <t>b.</t>
  </si>
  <si>
    <t>Beginning Current/ Operating Inventory</t>
  </si>
  <si>
    <t>c.</t>
  </si>
  <si>
    <t>Change in Current/ Operating Inventory (a minus b)</t>
  </si>
  <si>
    <t>d.</t>
  </si>
  <si>
    <t>Cash Sales</t>
  </si>
  <si>
    <t>e.</t>
  </si>
  <si>
    <t>Value of Products Used at Home</t>
  </si>
  <si>
    <t>f.</t>
  </si>
  <si>
    <t>Value of Production Transferred or Bartered</t>
  </si>
  <si>
    <t>g.</t>
  </si>
  <si>
    <t>Value of Ag Labor Exchanged for Non-Cash</t>
  </si>
  <si>
    <t>Operating Expenses</t>
  </si>
  <si>
    <t>h.</t>
  </si>
  <si>
    <r>
      <t xml:space="preserve">Total Current/Operating Income </t>
    </r>
    <r>
      <rPr>
        <sz val="10"/>
        <rFont val="Arial"/>
        <family val="2"/>
      </rPr>
      <t>(c-g)</t>
    </r>
  </si>
  <si>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</si>
  <si>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</si>
  <si>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</si>
  <si>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</si>
  <si>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</si>
  <si>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</si>
  <si>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</si>
  <si>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r>
      <t>3. Net Current/Operating Income</t>
    </r>
    <r>
      <rPr>
        <sz val="10"/>
        <rFont val="Arial"/>
        <family val="2"/>
      </rPr>
      <t xml:space="preserve"> (1h minus 2f)</t>
    </r>
  </si>
  <si>
    <t>4. Non-Current/Capital Transactions</t>
  </si>
  <si>
    <t>Closing Non-Current/Capital Inventory</t>
  </si>
  <si>
    <t>Non-Current/Capital Sales</t>
  </si>
  <si>
    <t>Beginning Non-Current/Capital Inventory</t>
  </si>
  <si>
    <t>Non-Current/Capital Purchases</t>
  </si>
  <si>
    <t>Net Capital Transactions (a+b minus c minus d)</t>
  </si>
  <si>
    <r>
      <t xml:space="preserve">5. RETURN TO CAPITAL, LABOR &amp; MGMT </t>
    </r>
    <r>
      <rPr>
        <sz val="13"/>
        <rFont val="Arial Narrow"/>
        <family val="2"/>
      </rPr>
      <t>(3+4e)</t>
    </r>
  </si>
  <si>
    <t>6. TOTAL RETURN TO CAPITAL, LABOR</t>
  </si>
  <si>
    <t>XXXXXXXXX</t>
  </si>
  <si>
    <t>(Years 1- 3)</t>
  </si>
  <si>
    <t xml:space="preserve">&amp; MGMT  </t>
  </si>
  <si>
    <t>(5A+5B+5C+5D+5E+5F)</t>
  </si>
  <si>
    <t>(5A+5B+5C ONLY)</t>
  </si>
  <si>
    <t>(Years 1 - 6)</t>
  </si>
  <si>
    <t>Page 6a</t>
  </si>
  <si>
    <t>Page 6b</t>
  </si>
  <si>
    <r>
      <t xml:space="preserve">ERROR (Row 18)- X Missing, Two X's or </t>
    </r>
    <r>
      <rPr>
        <u val="single"/>
        <sz val="10"/>
        <rFont val="Arial"/>
        <family val="2"/>
      </rPr>
      <t>NOT</t>
    </r>
    <r>
      <rPr>
        <sz val="10"/>
        <rFont val="Arial"/>
        <family val="0"/>
      </rPr>
      <t xml:space="preserve"> above Last Year of Records!</t>
    </r>
  </si>
  <si>
    <t>VI. Applicants Financial Balance Sheet Statement</t>
  </si>
  <si>
    <t xml:space="preserve">    Beginning Value of First Year (SAE)</t>
  </si>
  <si>
    <t xml:space="preserve">        Ending of Last Complete Year</t>
  </si>
  <si>
    <t>Related to</t>
  </si>
  <si>
    <t>Proficiency (A)</t>
  </si>
  <si>
    <t>Total (B)</t>
  </si>
  <si>
    <t>Proficiency (C)</t>
  </si>
  <si>
    <t xml:space="preserve">     Total (D)</t>
  </si>
  <si>
    <t>1. Current/Operating Assets</t>
  </si>
  <si>
    <t>a. Cash on-hand, checking and savings</t>
  </si>
  <si>
    <t>b. Cash value - bonds, stocks, life insurance</t>
  </si>
  <si>
    <t>c. Notes &amp; accounts receivable</t>
  </si>
  <si>
    <t>d. Current/Operating Inventory</t>
  </si>
  <si>
    <t>e. Total Current/Operating Assets (a+b+c+d)</t>
  </si>
  <si>
    <t>2. NON-CURRENT/CAPITAL ASSETS</t>
  </si>
  <si>
    <t>a. Non-depreciable inventory (including land)</t>
  </si>
  <si>
    <t>b. Depreciable inventory</t>
  </si>
  <si>
    <t xml:space="preserve">    (Includes purchased of breeding stock)</t>
  </si>
  <si>
    <t>c. Total Non-Current/Capital Assets</t>
  </si>
  <si>
    <t>(a+b)</t>
  </si>
  <si>
    <t xml:space="preserve">d. TOTAL ASSETS </t>
  </si>
  <si>
    <t>(1e+2c)</t>
  </si>
  <si>
    <t>3. CURRENT/OPERATING LIABILITIES</t>
  </si>
  <si>
    <t>a. Accounts &amp; notes payable</t>
  </si>
  <si>
    <t>b. Current portion of non-current debt</t>
  </si>
  <si>
    <t>c. Total Current/Operating Liabilities (a+b)</t>
  </si>
  <si>
    <t>4. NON-CURRENT/CAPITAL LIABILITIES</t>
  </si>
  <si>
    <t>a. Notes &amp; chattel mortgages</t>
  </si>
  <si>
    <t xml:space="preserve">    (total minus current portion)</t>
  </si>
  <si>
    <t>b. Real estate mortgages/contracts</t>
  </si>
  <si>
    <t xml:space="preserve">   (total minus current portion)</t>
  </si>
  <si>
    <t>c. Total Non-Current/Capital Liabilities (a + b)</t>
  </si>
  <si>
    <t>d. TOTAL LIABILITIES   (3c+4c)</t>
  </si>
  <si>
    <r>
      <t xml:space="preserve">5. OWNER'S EQUITY/NET WORTH </t>
    </r>
    <r>
      <rPr>
        <sz val="10"/>
        <rFont val="Arial"/>
        <family val="2"/>
      </rPr>
      <t>(2d minus 4d)</t>
    </r>
  </si>
  <si>
    <t>6. GAIN OR LOSS IN OWNER'S EQUITY</t>
  </si>
  <si>
    <t>XXXXXX</t>
  </si>
  <si>
    <t>(21)</t>
  </si>
  <si>
    <t>(22)</t>
  </si>
  <si>
    <t>7. WORKING CAPITAL</t>
  </si>
  <si>
    <t>(1e minus 3c)</t>
  </si>
  <si>
    <t>(Current Assets minus Current Liabilities)</t>
  </si>
  <si>
    <t>8. CURRENT RATIO</t>
  </si>
  <si>
    <t>(1e divided by 3c)</t>
  </si>
  <si>
    <t>(Current Assets divided by Current Liabilities)</t>
  </si>
  <si>
    <t>/ to $1</t>
  </si>
  <si>
    <t>9. DEBT-TO-EQUITY RATIO</t>
  </si>
  <si>
    <t>(4d divided by 5)</t>
  </si>
  <si>
    <t>(Total liabilities divided by owners equity)</t>
  </si>
  <si>
    <t xml:space="preserve"> / to $1</t>
  </si>
  <si>
    <t>*</t>
  </si>
  <si>
    <t>For # (1)-(20) values are transferred from corresponding numbers on page 5.</t>
  </si>
  <si>
    <t>(21) Line 5, Column (C) minus Line 5. Column (A)           (22) Line 5, Column (D) minus Line 5, Column (B)</t>
  </si>
  <si>
    <t>VII. Efficiencies Attained (refer to Appendix I, II of Proficiency Award Handbook):</t>
  </si>
  <si>
    <t xml:space="preserve">Efficiency </t>
  </si>
  <si>
    <t>Level</t>
  </si>
  <si>
    <t xml:space="preserve">               Describe how this factor was used to</t>
  </si>
  <si>
    <t>Factor</t>
  </si>
  <si>
    <t>Achievement</t>
  </si>
  <si>
    <t xml:space="preserve">               manage this enterprise</t>
  </si>
  <si>
    <r>
      <t xml:space="preserve">VIII. Non-Cash Income </t>
    </r>
    <r>
      <rPr>
        <b/>
        <u val="single"/>
        <sz val="12"/>
        <rFont val="Arial"/>
        <family val="2"/>
      </rPr>
      <t>NOT</t>
    </r>
    <r>
      <rPr>
        <b/>
        <sz val="12"/>
        <rFont val="Arial"/>
        <family val="2"/>
      </rPr>
      <t xml:space="preserve"> Related to this Award Area</t>
    </r>
  </si>
  <si>
    <t>Source of Income</t>
  </si>
  <si>
    <t>Amount Received</t>
  </si>
  <si>
    <t xml:space="preserve">   TOTAL</t>
  </si>
  <si>
    <r>
      <t xml:space="preserve">IX. Earned Income </t>
    </r>
    <r>
      <rPr>
        <b/>
        <u val="single"/>
        <sz val="12"/>
        <rFont val="Arial"/>
        <family val="2"/>
      </rPr>
      <t>NOT</t>
    </r>
    <r>
      <rPr>
        <b/>
        <sz val="12"/>
        <rFont val="Arial"/>
        <family val="2"/>
      </rPr>
      <t xml:space="preserve"> Related to this Award Area.</t>
    </r>
  </si>
  <si>
    <t>X. Gifts, Inheritance and Other Non-Earned Income</t>
  </si>
  <si>
    <t>XI. Accounting for Change in Owner's Equity</t>
  </si>
  <si>
    <t>1. Total Return to Capital Labor &amp; Management (Section V. Line 6, Column F)</t>
  </si>
  <si>
    <r>
      <t xml:space="preserve">2. Non-Cash Income </t>
    </r>
    <r>
      <rPr>
        <b/>
        <u val="single"/>
        <sz val="10"/>
        <rFont val="Arial"/>
        <family val="2"/>
      </rPr>
      <t>NOT</t>
    </r>
    <r>
      <rPr>
        <sz val="10"/>
        <rFont val="Arial"/>
        <family val="2"/>
      </rPr>
      <t xml:space="preserve"> Related to the Award Area (Section VIII)</t>
    </r>
  </si>
  <si>
    <r>
      <t xml:space="preserve">3. Earned Income </t>
    </r>
    <r>
      <rPr>
        <b/>
        <u val="single"/>
        <sz val="10"/>
        <rFont val="Arial"/>
        <family val="2"/>
      </rPr>
      <t>NOT</t>
    </r>
    <r>
      <rPr>
        <sz val="10"/>
        <rFont val="Arial"/>
        <family val="2"/>
      </rPr>
      <t xml:space="preserve"> Related to this Award Area (Section IX)</t>
    </r>
  </si>
  <si>
    <t>4. Gifts, Inheritances and Other Non-Earned Income (Section X)</t>
  </si>
  <si>
    <t>5. Total Sources of Income (Section XI, 1+2+3+4)</t>
  </si>
  <si>
    <t>6. Withdrawals for Personal Living, Gifts, Income Taxes Educational Expenses and</t>
  </si>
  <si>
    <t xml:space="preserve">7. Maximum Possible Increase in Owner's Equity </t>
  </si>
  <si>
    <t>(Line 5 minus Line 6)</t>
  </si>
  <si>
    <t>8. Gain or Loss in Owner's Equity (Section VI, Line 6, Column D)</t>
  </si>
  <si>
    <t xml:space="preserve">  * Note Line 7 must be equal to or exceed Line 8.</t>
  </si>
  <si>
    <t>XII. Supporting Documentation</t>
  </si>
  <si>
    <t xml:space="preserve">    A. Resume'</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</si>
  <si>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</si>
  <si>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</si>
  <si>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</si>
  <si>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</si>
  <si>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</si>
  <si>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</si>
  <si>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</si>
  <si>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</si>
  <si>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</si>
  <si>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</si>
  <si>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in developing the skills and competencies necessary for success in:</t>
  </si>
  <si>
    <t xml:space="preserve">    C. Supporting Pictures</t>
  </si>
  <si>
    <t xml:space="preserve">         Submit a maximum of six photographs, no larger than 3 1/2" x 5" or 4"x 6", with a brief</t>
  </si>
  <si>
    <t xml:space="preserve">    D. Personal Page</t>
  </si>
  <si>
    <t xml:space="preserve">         Attach one page of additional information, of your choice, supporting your application </t>
  </si>
  <si>
    <t xml:space="preserve">         for this area.  (i.e.. Newspaper clippings, additional statements from employer, student </t>
  </si>
  <si>
    <t xml:space="preserve">        work, etc.)</t>
  </si>
  <si>
    <t>Checklist for Entrepreneurship Proficiency Applications</t>
  </si>
  <si>
    <t>Award Area:</t>
  </si>
  <si>
    <t>Name:</t>
  </si>
  <si>
    <t>Local</t>
  </si>
  <si>
    <t>State</t>
  </si>
  <si>
    <t>Advisor</t>
  </si>
  <si>
    <t>Circle "Y" if the Statement is "YES" and "N" if the Statement is "NO".</t>
  </si>
  <si>
    <t xml:space="preserve">  Y    N</t>
  </si>
  <si>
    <r>
      <t xml:space="preserve">Applicant has been an active FFA member for each year covered by this application. </t>
    </r>
    <r>
      <rPr>
        <b/>
        <sz val="10"/>
        <rFont val="Arial"/>
        <family val="2"/>
      </rPr>
      <t>Cover</t>
    </r>
  </si>
  <si>
    <r>
      <t>Page, Line 20.</t>
    </r>
    <r>
      <rPr>
        <sz val="10"/>
        <rFont val="Arial"/>
        <family val="2"/>
      </rPr>
      <t xml:space="preserve"> (Please consult the local &amp; state copy of membership roster each year.)</t>
    </r>
  </si>
  <si>
    <r>
      <t xml:space="preserve">Applicant has been out of high school for no more than one year.  </t>
    </r>
    <r>
      <rPr>
        <b/>
        <sz val="10"/>
        <rFont val="Arial"/>
        <family val="2"/>
      </rPr>
      <t>Cover Page, Line 19</t>
    </r>
    <r>
      <rPr>
        <sz val="10"/>
        <rFont val="Arial"/>
        <family val="2"/>
      </rPr>
      <t>.</t>
    </r>
  </si>
  <si>
    <t xml:space="preserve">Applicant has graduated and has completed at least three full years of agriculture, or </t>
  </si>
  <si>
    <t>Applicant has in operation and has maintained at least one calendar year of SAE records to</t>
  </si>
  <si>
    <t>substantiate an outstanding supervised agricultural experience program through which exhibits</t>
  </si>
  <si>
    <t xml:space="preserve">comprehensive planning, managerial and financial expertise, Pages 2, 3, 4, 5, 6, 7, 8 and 9.     </t>
  </si>
  <si>
    <r>
      <t xml:space="preserve">Kind of Business/Enterprises listed on </t>
    </r>
    <r>
      <rPr>
        <b/>
        <sz val="10"/>
        <rFont val="Arial"/>
        <family val="2"/>
      </rPr>
      <t>Page 6a &amp; 6b, Section IV</t>
    </r>
    <r>
      <rPr>
        <sz val="10"/>
        <rFont val="Arial"/>
        <family val="2"/>
      </rPr>
      <t>, Scope, relates to the</t>
    </r>
  </si>
  <si>
    <r>
      <t xml:space="preserve">Efficiencies attained recorded on </t>
    </r>
    <r>
      <rPr>
        <b/>
        <sz val="10"/>
        <rFont val="Arial"/>
        <family val="2"/>
      </rPr>
      <t>Page 7, Section VII</t>
    </r>
    <r>
      <rPr>
        <sz val="10"/>
        <rFont val="Arial"/>
        <family val="2"/>
      </rPr>
      <t>.</t>
    </r>
  </si>
  <si>
    <t>!</t>
  </si>
  <si>
    <r>
      <t xml:space="preserve">After the first year, the beginning/current inventory, </t>
    </r>
    <r>
      <rPr>
        <b/>
        <sz val="10"/>
        <rFont val="Arial"/>
        <family val="2"/>
      </rPr>
      <t>Page 6a &amp; 6b, Line 1b</t>
    </r>
    <r>
      <rPr>
        <sz val="10"/>
        <rFont val="Arial"/>
        <family val="2"/>
      </rPr>
      <t>, is the same as the</t>
    </r>
  </si>
  <si>
    <r>
      <t xml:space="preserve">closing/current inventory for the previous year, </t>
    </r>
    <r>
      <rPr>
        <b/>
        <sz val="10"/>
        <rFont val="Arial"/>
        <family val="2"/>
      </rPr>
      <t>Page 6a &amp; 6b, Line 1a</t>
    </r>
    <r>
      <rPr>
        <sz val="10"/>
        <rFont val="Arial"/>
        <family val="2"/>
      </rPr>
      <t>. After the first year the</t>
    </r>
  </si>
  <si>
    <r>
      <t xml:space="preserve">beginning/non-current inventory </t>
    </r>
    <r>
      <rPr>
        <b/>
        <sz val="10"/>
        <rFont val="Arial"/>
        <family val="2"/>
      </rPr>
      <t xml:space="preserve">Page 6a &amp; 6b, Line 4c, </t>
    </r>
    <r>
      <rPr>
        <sz val="10"/>
        <rFont val="Arial"/>
        <family val="2"/>
      </rPr>
      <t>is the same as the closing/non-current</t>
    </r>
  </si>
  <si>
    <r>
      <t>inventory,</t>
    </r>
    <r>
      <rPr>
        <b/>
        <sz val="10"/>
        <rFont val="Arial"/>
        <family val="2"/>
      </rPr>
      <t xml:space="preserve"> Page 6a &amp; 6b, Line 4a.</t>
    </r>
  </si>
  <si>
    <r>
      <t xml:space="preserve">All non-cash current/operating expenses recorded on </t>
    </r>
    <r>
      <rPr>
        <b/>
        <sz val="10"/>
        <rFont val="Arial"/>
        <family val="2"/>
      </rPr>
      <t>Page 6a &amp; 6b, Lines 2c and 2e</t>
    </r>
    <r>
      <rPr>
        <sz val="10"/>
        <rFont val="Arial"/>
        <family val="2"/>
      </rPr>
      <t xml:space="preserve"> are</t>
    </r>
  </si>
  <si>
    <r>
      <t xml:space="preserve">also reported as income on </t>
    </r>
    <r>
      <rPr>
        <b/>
        <sz val="10"/>
        <rFont val="Arial"/>
        <family val="2"/>
      </rPr>
      <t xml:space="preserve">Page 6a &amp; 6b </t>
    </r>
    <r>
      <rPr>
        <sz val="10"/>
        <rFont val="Arial"/>
        <family val="2"/>
      </rPr>
      <t>or between</t>
    </r>
    <r>
      <rPr>
        <b/>
        <sz val="10"/>
        <rFont val="Arial"/>
        <family val="2"/>
      </rPr>
      <t xml:space="preserve"> Line 1f and 1g</t>
    </r>
    <r>
      <rPr>
        <sz val="10"/>
        <rFont val="Arial"/>
        <family val="2"/>
      </rPr>
      <t xml:space="preserve"> or if not directly</t>
    </r>
  </si>
  <si>
    <r>
      <t>related to the SAE</t>
    </r>
    <r>
      <rPr>
        <b/>
        <sz val="10"/>
        <rFont val="Arial"/>
        <family val="2"/>
      </rPr>
      <t xml:space="preserve"> in Section VIII., or X.</t>
    </r>
  </si>
  <si>
    <t>Applicant's Total Return to Capital, Labor and Management has been accurately transferred</t>
  </si>
  <si>
    <t>P6L6</t>
  </si>
  <si>
    <r>
      <t>from</t>
    </r>
    <r>
      <rPr>
        <b/>
        <sz val="10"/>
        <rFont val="Arial"/>
        <family val="2"/>
      </rPr>
      <t xml:space="preserve"> Page 6a &amp; 6b, Line 6 to Page 8, Section XI, Line 1</t>
    </r>
    <r>
      <rPr>
        <sz val="10"/>
        <rFont val="Arial"/>
        <family val="2"/>
      </rPr>
      <t>.</t>
    </r>
  </si>
  <si>
    <t>P8</t>
  </si>
  <si>
    <t>Applicant's Non-Cash Income Not Related to this Award Area has been accurately transferred</t>
  </si>
  <si>
    <t>P8SVIII</t>
  </si>
  <si>
    <r>
      <t xml:space="preserve">from </t>
    </r>
    <r>
      <rPr>
        <b/>
        <sz val="10"/>
        <rFont val="Arial"/>
        <family val="2"/>
      </rPr>
      <t>Page 8, Section VIII to Page 8, Section XI, Line 2</t>
    </r>
    <r>
      <rPr>
        <sz val="10"/>
        <rFont val="Arial"/>
        <family val="2"/>
      </rPr>
      <t>.</t>
    </r>
  </si>
  <si>
    <t>11.</t>
  </si>
  <si>
    <t>Applicant's Earned Income Not Related to this Award Area has been accurately transferred</t>
  </si>
  <si>
    <r>
      <t xml:space="preserve">from </t>
    </r>
    <r>
      <rPr>
        <b/>
        <sz val="10"/>
        <rFont val="Arial"/>
        <family val="2"/>
      </rPr>
      <t>Page 8, Section IX to Page 8, Section XI, Line 3</t>
    </r>
    <r>
      <rPr>
        <sz val="10"/>
        <rFont val="Arial"/>
        <family val="2"/>
      </rPr>
      <t>.</t>
    </r>
  </si>
  <si>
    <t>12.</t>
  </si>
  <si>
    <t>Applicant's Gifts, Inheritances and Other Non-Earned Income has been accurately transferred</t>
  </si>
  <si>
    <r>
      <t xml:space="preserve">from </t>
    </r>
    <r>
      <rPr>
        <b/>
        <sz val="10"/>
        <rFont val="Arial"/>
        <family val="2"/>
      </rPr>
      <t>Page 8, Section X to Page 8, Section XI, Line 4</t>
    </r>
    <r>
      <rPr>
        <sz val="10"/>
        <rFont val="Arial"/>
        <family val="2"/>
      </rPr>
      <t>.</t>
    </r>
  </si>
  <si>
    <t>13.</t>
  </si>
  <si>
    <r>
      <t xml:space="preserve">The Maximum Possible Increase in Owner's Equity, </t>
    </r>
    <r>
      <rPr>
        <b/>
        <sz val="10"/>
        <rFont val="Arial"/>
        <family val="2"/>
      </rPr>
      <t>Page 8, Section XI, Line 7</t>
    </r>
    <r>
      <rPr>
        <sz val="10"/>
        <rFont val="Arial"/>
        <family val="2"/>
      </rPr>
      <t xml:space="preserve"> must</t>
    </r>
  </si>
  <si>
    <r>
      <t>exceed/or equal the Gain in Owner's Equity,</t>
    </r>
    <r>
      <rPr>
        <b/>
        <sz val="10"/>
        <rFont val="Arial"/>
        <family val="2"/>
      </rPr>
      <t xml:space="preserve"> Page 8, Section XI, Line 8</t>
    </r>
    <r>
      <rPr>
        <sz val="10"/>
        <rFont val="Arial"/>
        <family val="2"/>
      </rPr>
      <t>.</t>
    </r>
  </si>
  <si>
    <t>14.</t>
  </si>
  <si>
    <r>
      <t>The Total Inventory Change,</t>
    </r>
    <r>
      <rPr>
        <b/>
        <sz val="10"/>
        <rFont val="Arial"/>
        <family val="2"/>
      </rPr>
      <t xml:space="preserve"> Section V, Line 1c</t>
    </r>
    <r>
      <rPr>
        <sz val="10"/>
        <rFont val="Arial"/>
        <family val="2"/>
      </rPr>
      <t xml:space="preserve"> (calculated by adding all numbers across the</t>
    </r>
  </si>
  <si>
    <t>page in line 1c on page 6) is equal to the difference in operating inventory from beginning to</t>
  </si>
  <si>
    <r>
      <t>end of the project as shown on</t>
    </r>
    <r>
      <rPr>
        <b/>
        <sz val="10"/>
        <rFont val="Arial"/>
        <family val="2"/>
      </rPr>
      <t xml:space="preserve"> Page 5, Section II, line 2 </t>
    </r>
    <r>
      <rPr>
        <sz val="10"/>
        <rFont val="Arial"/>
        <family val="2"/>
      </rPr>
      <t>Total Current/Operating</t>
    </r>
    <r>
      <rPr>
        <b/>
        <sz val="10"/>
        <rFont val="Arial"/>
        <family val="2"/>
      </rPr>
      <t xml:space="preserve"> </t>
    </r>
    <r>
      <rPr>
        <sz val="10"/>
        <rFont val="Arial"/>
        <family val="2"/>
      </rPr>
      <t>Inventory</t>
    </r>
  </si>
  <si>
    <t>15.</t>
  </si>
  <si>
    <t>Applicant has included no more than a two page resume.</t>
  </si>
  <si>
    <t>16.</t>
  </si>
  <si>
    <t>Applicant has included no more than a one page written evaluation by the most recent</t>
  </si>
  <si>
    <t>agriculture instructor describing the progress that the applicant has made in developing the</t>
  </si>
  <si>
    <t>skills and competencies necessary for success within the award area in which they are</t>
  </si>
  <si>
    <t>17.</t>
  </si>
  <si>
    <t>18.</t>
  </si>
  <si>
    <t>Applicant has included a maximum of one page (maximum size 8 1/2" X 11") of additional</t>
  </si>
  <si>
    <r>
      <t>information.  This may</t>
    </r>
    <r>
      <rPr>
        <b/>
        <sz val="10"/>
        <rFont val="Arial"/>
        <family val="2"/>
      </rPr>
      <t xml:space="preserve"> NOT</t>
    </r>
    <r>
      <rPr>
        <sz val="10"/>
        <rFont val="Arial"/>
        <family val="2"/>
      </rPr>
      <t xml:space="preserve"> include the following: Video Tapes; Computer disk: CD ROMs;</t>
    </r>
  </si>
  <si>
    <t>DVD's; etc.</t>
  </si>
  <si>
    <t>19.</t>
  </si>
  <si>
    <t>The application is properly signed by the applicant, parent or guardian, chapter advisor, school</t>
  </si>
  <si>
    <t>20.</t>
  </si>
  <si>
    <r>
      <t xml:space="preserve">Does the Beginning, Related to Proficiency (A), Total Current/Operating Inventory, </t>
    </r>
    <r>
      <rPr>
        <b/>
        <sz val="10"/>
        <rFont val="Arial"/>
        <family val="2"/>
      </rPr>
      <t>Page 7,</t>
    </r>
  </si>
  <si>
    <r>
      <t xml:space="preserve">Line 1e, </t>
    </r>
    <r>
      <rPr>
        <sz val="10"/>
        <rFont val="Arial"/>
        <family val="2"/>
      </rPr>
      <t>match the beginning/current/operating inventory for the first year of the program,</t>
    </r>
  </si>
  <si>
    <t>Page 6a, Line 1b ?</t>
  </si>
  <si>
    <t>21.</t>
  </si>
  <si>
    <r>
      <t xml:space="preserve">Does the Ending, Related to Proficiency (C), Total Current/Operating Inventory, </t>
    </r>
    <r>
      <rPr>
        <b/>
        <sz val="10"/>
        <rFont val="Arial"/>
        <family val="2"/>
      </rPr>
      <t>Page 7</t>
    </r>
    <r>
      <rPr>
        <sz val="10"/>
        <rFont val="Arial"/>
        <family val="2"/>
      </rPr>
      <t>,</t>
    </r>
  </si>
  <si>
    <r>
      <t>Line 1d,</t>
    </r>
    <r>
      <rPr>
        <sz val="10"/>
        <rFont val="Arial"/>
        <family val="2"/>
      </rPr>
      <t xml:space="preserve"> match the ending/current/operating inventory for the last year of the program,</t>
    </r>
  </si>
  <si>
    <t>Page 6a &amp; 6b, Line 1a?</t>
  </si>
  <si>
    <t>22.</t>
  </si>
  <si>
    <r>
      <t xml:space="preserve">Does the Beginning, Related to Proficiency (A), Total Non-Current/Capital Assets, </t>
    </r>
    <r>
      <rPr>
        <b/>
        <sz val="10"/>
        <rFont val="Arial"/>
        <family val="2"/>
      </rPr>
      <t>Page 7</t>
    </r>
  </si>
  <si>
    <r>
      <t>Line 2c,</t>
    </r>
    <r>
      <rPr>
        <sz val="10"/>
        <rFont val="Arial"/>
        <family val="2"/>
      </rPr>
      <t xml:space="preserve"> match the beginning/non-current/capital inventory for the first year of the program,  </t>
    </r>
  </si>
  <si>
    <r>
      <t>under Non-Current/Capital Transactions</t>
    </r>
    <r>
      <rPr>
        <b/>
        <sz val="10"/>
        <rFont val="Arial"/>
        <family val="2"/>
      </rPr>
      <t>, Page 6a, Line 4c</t>
    </r>
    <r>
      <rPr>
        <sz val="10"/>
        <rFont val="Arial"/>
        <family val="2"/>
      </rPr>
      <t>?</t>
    </r>
  </si>
  <si>
    <t>23.</t>
  </si>
  <si>
    <r>
      <t xml:space="preserve">Does the Ending, Related to Proficiency (C), Total Non-Current/Capital Assets, </t>
    </r>
    <r>
      <rPr>
        <b/>
        <sz val="10"/>
        <rFont val="Arial"/>
        <family val="2"/>
      </rPr>
      <t>Page 7,</t>
    </r>
    <r>
      <rPr>
        <sz val="10"/>
        <rFont val="Arial"/>
        <family val="2"/>
      </rPr>
      <t xml:space="preserve"> </t>
    </r>
  </si>
  <si>
    <r>
      <t xml:space="preserve">Line 2c </t>
    </r>
    <r>
      <rPr>
        <sz val="10"/>
        <rFont val="Arial"/>
        <family val="2"/>
      </rPr>
      <t xml:space="preserve">match the ending inventory for the last year of the program, under Non-Current/Capital </t>
    </r>
  </si>
  <si>
    <r>
      <t xml:space="preserve">Transactions, </t>
    </r>
    <r>
      <rPr>
        <b/>
        <sz val="10"/>
        <rFont val="Arial"/>
        <family val="2"/>
      </rPr>
      <t xml:space="preserve">Page 6a &amp; 6b, Line 4a </t>
    </r>
    <r>
      <rPr>
        <sz val="10"/>
        <rFont val="Arial"/>
        <family val="2"/>
      </rPr>
      <t>?</t>
    </r>
  </si>
  <si>
    <t>VI. SUPPORTING DOCUMENTATION</t>
  </si>
  <si>
    <t xml:space="preserve">      C. Supporting Pictures</t>
  </si>
  <si>
    <t>PHOTO 1</t>
  </si>
  <si>
    <t>PLACE PHOTO HERE!</t>
  </si>
  <si>
    <t>PHOTO 2</t>
  </si>
  <si>
    <t>PHOTO 3</t>
  </si>
  <si>
    <t>PHOTO 4</t>
  </si>
  <si>
    <t>PHOTO 5</t>
  </si>
  <si>
    <t>PHOTO 6</t>
  </si>
  <si>
    <t>PHOTO #</t>
  </si>
  <si>
    <t>Until you save this template it is a read-only file, save template to your hard drive or desktop.  It is still a good idea to always back up your work.</t>
  </si>
  <si>
    <t>http://www.ffa.org/awards/01exceltemplates/html/exceltemplatetips.html</t>
  </si>
  <si>
    <t>If you do not see the page tabs at the bottom of the screen,  go to the upper right hand corner</t>
  </si>
  <si>
    <t>hand corner of the screen and click on the "Maximize" box between the X "Close"</t>
  </si>
  <si>
    <t>and  the _ "Minimize Window" boxes.</t>
  </si>
  <si>
    <t>Use the tab key to go to the next cell that will accept information.  Or, use the "Shift" key</t>
  </si>
  <si>
    <t>and "Tab" key to go back to a cell.  For more template hints, go to:</t>
  </si>
  <si>
    <t xml:space="preserve"> FOR USE BEGINNING IN 2006</t>
  </si>
  <si>
    <t>SELECT</t>
  </si>
  <si>
    <t>Chapter #</t>
  </si>
  <si>
    <r>
      <t xml:space="preserve">       Name on chapter FFA roster: </t>
    </r>
    <r>
      <rPr>
        <sz val="10"/>
        <color indexed="12"/>
        <rFont val="Arial"/>
        <family val="2"/>
      </rPr>
      <t>(If Different)</t>
    </r>
    <r>
      <rPr>
        <sz val="10"/>
        <rFont val="Arial"/>
        <family val="2"/>
      </rPr>
      <t>:</t>
    </r>
  </si>
  <si>
    <t>ERR</t>
  </si>
  <si>
    <t>JAN</t>
  </si>
  <si>
    <t>FEB</t>
  </si>
  <si>
    <t>MARCH</t>
  </si>
  <si>
    <t>APRIL</t>
  </si>
  <si>
    <t>MAY</t>
  </si>
  <si>
    <t>JUNE</t>
  </si>
  <si>
    <t>JULY</t>
  </si>
  <si>
    <t>AUG</t>
  </si>
  <si>
    <t>SEPT</t>
  </si>
  <si>
    <t>OCT</t>
  </si>
  <si>
    <t>NOV</t>
  </si>
  <si>
    <t>DEC</t>
  </si>
  <si>
    <t>00</t>
  </si>
  <si>
    <t>01</t>
  </si>
  <si>
    <t>02</t>
  </si>
  <si>
    <t>03</t>
  </si>
  <si>
    <t>(Month)</t>
  </si>
  <si>
    <t>(Year)</t>
  </si>
  <si>
    <t>YES</t>
  </si>
  <si>
    <t>NO</t>
  </si>
  <si>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</si>
  <si>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National FFA Organization</t>
  </si>
  <si>
    <r>
      <t xml:space="preserve">DO NOT ALTER APPLICATION IN ANY WAY or APPLICATION IS SUBJECT TO </t>
    </r>
    <r>
      <rPr>
        <b/>
        <sz val="9"/>
        <color indexed="10"/>
        <rFont val="Arial Narrow"/>
        <family val="2"/>
      </rPr>
      <t>DISQUALIFICATION!</t>
    </r>
    <r>
      <rPr>
        <b/>
        <sz val="9"/>
        <color indexed="12"/>
        <rFont val="Arial Narrow"/>
        <family val="2"/>
      </rPr>
      <t xml:space="preserve">            </t>
    </r>
  </si>
  <si>
    <r>
      <t xml:space="preserve">    All Other Personal Expenditures</t>
    </r>
    <r>
      <rPr>
        <b/>
        <sz val="9"/>
        <rFont val="Arial"/>
        <family val="2"/>
      </rPr>
      <t xml:space="preserve"> </t>
    </r>
    <r>
      <rPr>
        <b/>
        <sz val="9"/>
        <color indexed="10"/>
        <rFont val="Arial"/>
        <family val="2"/>
      </rPr>
      <t>(Includes local, state &amp; federal income taxes and FICA)</t>
    </r>
  </si>
  <si>
    <r>
      <t xml:space="preserve">high school) </t>
    </r>
    <r>
      <rPr>
        <b/>
        <sz val="10"/>
        <rFont val="Arial"/>
        <family val="2"/>
      </rPr>
      <t>Cover Page, Line 16, Or</t>
    </r>
    <r>
      <rPr>
        <sz val="10"/>
        <rFont val="Arial"/>
        <family val="2"/>
      </rPr>
      <t>, applicant is still in high school at the time of applying.</t>
    </r>
  </si>
  <si>
    <t xml:space="preserve">all of the agriculture offered at the school last attended, (only if student has graduated from </t>
  </si>
  <si>
    <t>superintendent or principal, employer and submitted to the State FFA Advisor.</t>
  </si>
  <si>
    <t>PC Instructions:</t>
  </si>
  <si>
    <t>the sheet.  Move it to right after the Unprotected Photo Sheet.</t>
  </si>
  <si>
    <t>and rename the tab at the bottom of the page.</t>
  </si>
  <si>
    <t>IMac Instructions:</t>
  </si>
  <si>
    <t xml:space="preserve">This should give you 6 Unprotected Photo pages for your digital pictures. </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</si>
  <si>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</si>
  <si>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</si>
  <si>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</si>
  <si>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</si>
  <si>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</si>
  <si>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</si>
  <si>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</si>
  <si>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</si>
  <si>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</si>
  <si>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</si>
  <si>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</si>
  <si>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AGRICULTURAL EDUCATION</t>
  </si>
  <si>
    <t>END</t>
  </si>
  <si>
    <t xml:space="preserve">   (Day)   </t>
  </si>
  <si>
    <t>87</t>
  </si>
  <si>
    <t>88</t>
  </si>
  <si>
    <t>89</t>
  </si>
  <si>
    <t>Applicant has included a maximum of six photographs with captions. Captions must fit in</t>
  </si>
  <si>
    <t>box. Preset font must not be changed.</t>
  </si>
  <si>
    <r>
      <t xml:space="preserve">applying. </t>
    </r>
    <r>
      <rPr>
        <b/>
        <sz val="10"/>
        <rFont val="Arial"/>
        <family val="2"/>
      </rPr>
      <t>A recommendation can be no more than 1 page.</t>
    </r>
  </si>
  <si>
    <t xml:space="preserve">    B. Instructor's Statement</t>
  </si>
  <si>
    <t xml:space="preserve">         The applicant's most recent agriculture instructor should evaluate and submit</t>
  </si>
  <si>
    <t xml:space="preserve">         a maximum of one page report of the progress the student has made in</t>
  </si>
  <si>
    <t xml:space="preserve">5. E-mail: </t>
  </si>
  <si>
    <r>
      <t>Applicant has included his/her e-mail address,</t>
    </r>
    <r>
      <rPr>
        <b/>
        <sz val="10"/>
        <rFont val="Arial"/>
        <family val="2"/>
      </rPr>
      <t xml:space="preserve"> Cover Page, Line 5</t>
    </r>
    <r>
      <rPr>
        <sz val="10"/>
        <rFont val="Arial"/>
        <family val="2"/>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</si>
  <si>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</si>
  <si>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</si>
  <si>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applicants must respond to questions in the space provided.</t>
  </si>
  <si>
    <t>responses for any question or changing the font size below 10 points.  For fairness, all</t>
  </si>
  <si>
    <t xml:space="preserve">         caption for each.  DO NOT CHANGE THE SIZE OF THE FONT.  Captions must fit</t>
  </si>
  <si>
    <t xml:space="preserve">         in the box.  (The National FFA Organization reserves the right to retain</t>
  </si>
  <si>
    <t xml:space="preserve">         and use the photographs for publicity purposes.)</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</si>
  <si>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</si>
  <si>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</si>
  <si>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</si>
  <si>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</si>
  <si>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</si>
  <si>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</si>
  <si>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</si>
  <si>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</si>
  <si>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</si>
  <si>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</si>
  <si>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</si>
  <si>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</si>
  <si>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</si>
  <si>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</si>
  <si>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</si>
  <si>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</si>
  <si>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</si>
  <si>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</si>
  <si>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</si>
  <si>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</si>
  <si>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</si>
  <si>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</si>
  <si>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</si>
  <si>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</si>
  <si>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</si>
  <si>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</si>
  <si>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</si>
  <si>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</si>
  <si>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</si>
  <si>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</si>
  <si>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</si>
  <si>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</si>
  <si>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</si>
  <si>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</si>
  <si>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</si>
  <si>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</si>
  <si>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</si>
  <si>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</si>
  <si>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</si>
  <si>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</si>
  <si>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</si>
  <si>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</si>
  <si>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</si>
  <si>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</si>
  <si>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</si>
  <si>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</si>
  <si>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</si>
  <si>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</si>
  <si>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</si>
  <si>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</si>
  <si>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</si>
  <si>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</si>
  <si>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</si>
  <si>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</si>
  <si>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</si>
  <si>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</si>
  <si>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</si>
  <si>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</si>
  <si>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</si>
  <si>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</si>
  <si>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</si>
  <si>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</si>
  <si>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</si>
  <si>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</si>
  <si>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</si>
  <si>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</si>
  <si>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</si>
  <si>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</si>
  <si>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</si>
  <si>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</si>
  <si>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</si>
  <si>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</si>
  <si>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</si>
  <si>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</si>
  <si>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</si>
  <si>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</si>
  <si>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</si>
  <si>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</si>
  <si>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</si>
  <si>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</si>
  <si>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</si>
  <si>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</si>
  <si>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</si>
  <si>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</si>
  <si>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</si>
  <si>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</si>
  <si>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</si>
  <si>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</si>
  <si>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</si>
  <si>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</si>
  <si>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</si>
  <si>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</si>
  <si>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</si>
  <si>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</si>
  <si>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</si>
  <si>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VETERINARY MEDICINE</t>
  </si>
  <si>
    <t>GOAT PRODUCTION</t>
  </si>
  <si>
    <t>2006-2013 ENTREPRENEURSHIP PROFICIENCY AWARD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</si>
</sst>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0.0_);[Red]\(0.0\)"/>
    <numFmt numFmtId="185" formatCode="mm/dd/yy"/>
    <numFmt numFmtId="186" formatCode="0000"/>
    <numFmt numFmtId="187" formatCode="000000000"/>
    <numFmt numFmtId="188" formatCode="00"/>
    <numFmt numFmtId="189" formatCode="&quot;Yes&quot;;&quot;Yes&quot;;&quot;No&quot;"/>
    <numFmt numFmtId="190" formatCode="&quot;True&quot;;&quot;True&quot;;&quot;False&quot;"/>
    <numFmt numFmtId="191" formatCode="&quot;On&quot;;&quot;On&quot;;&quot;Off&quot;"/>
    <numFmt numFmtId="192" formatCode="m"/>
    <numFmt numFmtId="193" formatCode="d"/>
    <numFmt numFmtId="194" formatCode="m/"/>
    <numFmt numFmtId="195" formatCode="&quot;$&quot;#,##0.00"/>
  </numFmts>
  <fonts count="114">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sz val="16"/>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sz val="6"/>
      <name val="Arial"/>
      <family val="2"/>
    </font>
    <font>
      <b/>
      <vertAlign val="subscript"/>
      <sz val="12"/>
      <name val="Arial"/>
      <family val="2"/>
    </font>
    <font>
      <b/>
      <sz val="12"/>
      <color indexed="12"/>
      <name val="Arial"/>
      <family val="2"/>
    </font>
    <font>
      <b/>
      <sz val="20"/>
      <name val="Arial"/>
      <family val="2"/>
    </font>
    <font>
      <b/>
      <sz val="11"/>
      <color indexed="10"/>
      <name val="Arial"/>
      <family val="2"/>
    </font>
    <font>
      <b/>
      <sz val="9"/>
      <name val="Arial"/>
      <family val="2"/>
    </font>
    <font>
      <b/>
      <sz val="13"/>
      <name val="Arial"/>
      <family val="2"/>
    </font>
    <font>
      <b/>
      <sz val="13"/>
      <name val="Arial Narrow"/>
      <family val="2"/>
    </font>
    <font>
      <sz val="13"/>
      <name val="Arial Narrow"/>
      <family val="2"/>
    </font>
    <font>
      <b/>
      <u val="single"/>
      <sz val="12"/>
      <name val="Arial"/>
      <family val="2"/>
    </font>
    <font>
      <b/>
      <u val="single"/>
      <sz val="10"/>
      <name val="Arial"/>
      <family val="2"/>
    </font>
    <font>
      <sz val="12"/>
      <color indexed="10"/>
      <name val="Arial"/>
      <family val="2"/>
    </font>
    <font>
      <sz val="10"/>
      <color indexed="10"/>
      <name val="Arial"/>
      <family val="2"/>
    </font>
    <font>
      <b/>
      <sz val="12"/>
      <color indexed="10"/>
      <name val="Arial"/>
      <family val="2"/>
    </font>
    <font>
      <b/>
      <sz val="19"/>
      <name val="Arial"/>
      <family val="2"/>
    </font>
    <font>
      <b/>
      <sz val="10"/>
      <color indexed="12"/>
      <name val="Arial"/>
      <family val="2"/>
    </font>
    <font>
      <b/>
      <sz val="12"/>
      <color indexed="10"/>
      <name val="Arial Narrow"/>
      <family val="2"/>
    </font>
    <font>
      <u val="single"/>
      <sz val="10"/>
      <name val="Arial"/>
      <family val="2"/>
    </font>
    <font>
      <b/>
      <sz val="14"/>
      <color indexed="12"/>
      <name val="Arial"/>
      <family val="2"/>
    </font>
    <font>
      <b/>
      <sz val="11"/>
      <color indexed="12"/>
      <name val="Arial"/>
      <family val="2"/>
    </font>
    <font>
      <sz val="10"/>
      <color indexed="12"/>
      <name val="Arial"/>
      <family val="2"/>
    </font>
    <font>
      <b/>
      <sz val="10"/>
      <color indexed="10"/>
      <name val="Arial Narrow"/>
      <family val="2"/>
    </font>
    <font>
      <sz val="8"/>
      <name val="Tahoma"/>
      <family val="2"/>
    </font>
    <font>
      <u val="single"/>
      <sz val="10"/>
      <color indexed="36"/>
      <name val="Arial"/>
      <family val="2"/>
    </font>
    <font>
      <b/>
      <sz val="10"/>
      <color indexed="12"/>
      <name val="Arial Narrow"/>
      <family val="2"/>
    </font>
    <font>
      <b/>
      <sz val="9"/>
      <color indexed="12"/>
      <name val="Arial Narrow"/>
      <family val="2"/>
    </font>
    <font>
      <b/>
      <sz val="9"/>
      <color indexed="10"/>
      <name val="Arial Narrow"/>
      <family val="2"/>
    </font>
    <font>
      <b/>
      <sz val="9"/>
      <color indexed="10"/>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2"/>
      <color indexed="8"/>
      <name val="Arial"/>
      <family val="0"/>
    </font>
    <font>
      <b/>
      <sz val="6"/>
      <color indexed="8"/>
      <name val="Arial"/>
      <family val="0"/>
    </font>
    <font>
      <sz val="6"/>
      <color indexed="8"/>
      <name val="Arial"/>
      <family val="0"/>
    </font>
    <font>
      <sz val="8"/>
      <color indexed="8"/>
      <name val="Arial"/>
      <family val="0"/>
    </font>
    <font>
      <b/>
      <sz val="11"/>
      <color indexed="8"/>
      <name val="Arial"/>
      <family val="0"/>
    </font>
    <font>
      <b/>
      <sz val="12"/>
      <color indexed="8"/>
      <name val="Arial"/>
      <family val="0"/>
    </font>
    <font>
      <b/>
      <u val="single"/>
      <sz val="12"/>
      <color indexed="8"/>
      <name val="Arial"/>
      <family val="0"/>
    </font>
    <font>
      <b/>
      <u val="single"/>
      <sz val="10"/>
      <color indexed="12"/>
      <name val="Arial"/>
      <family val="0"/>
    </font>
    <font>
      <u val="single"/>
      <sz val="10"/>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gray0625">
        <bgColor indexed="42"/>
      </patternFill>
    </fill>
    <fill>
      <patternFill patternType="solid">
        <fgColor indexed="26"/>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top>
        <color indexed="63"/>
      </top>
      <bottom style="thin"/>
    </border>
    <border>
      <left style="thin"/>
      <right style="double"/>
      <top style="thin"/>
      <bottom style="thin"/>
    </border>
    <border>
      <left>
        <color indexed="63"/>
      </left>
      <right style="double"/>
      <top style="thin"/>
      <bottom style="thin"/>
    </border>
    <border>
      <left style="thin"/>
      <right style="double"/>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medium"/>
      <right style="thin"/>
      <top style="medium"/>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style="double"/>
      <top style="medium"/>
      <bottom style="medium"/>
    </border>
    <border>
      <left>
        <color indexed="63"/>
      </left>
      <right style="double"/>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medium"/>
      <top style="medium"/>
      <bottom>
        <color indexed="63"/>
      </bottom>
    </border>
    <border>
      <left style="thin"/>
      <right style="double"/>
      <top style="medium"/>
      <bottom>
        <color indexed="63"/>
      </bottom>
    </border>
    <border>
      <left style="thin"/>
      <right style="double"/>
      <top>
        <color indexed="63"/>
      </top>
      <bottom>
        <color indexed="63"/>
      </bottom>
    </border>
    <border>
      <left style="double"/>
      <right>
        <color indexed="63"/>
      </right>
      <top style="thin"/>
      <bottom>
        <color indexed="63"/>
      </bottom>
    </border>
    <border>
      <left style="thin"/>
      <right style="medium"/>
      <top style="thin"/>
      <bottom style="double"/>
    </border>
    <border>
      <left style="thin"/>
      <right style="medium"/>
      <top style="thin"/>
      <bottom style="medium"/>
    </border>
    <border>
      <left style="medium"/>
      <right style="medium"/>
      <top style="medium"/>
      <bottom style="medium"/>
    </border>
    <border>
      <left style="medium"/>
      <right style="thin"/>
      <top style="thin"/>
      <bottom style="thin"/>
    </border>
    <border>
      <left style="medium"/>
      <right style="medium"/>
      <top style="medium"/>
      <bottom>
        <color indexed="63"/>
      </bottom>
    </border>
    <border>
      <left style="medium"/>
      <right>
        <color indexed="63"/>
      </right>
      <top style="thin"/>
      <bottom style="double"/>
    </border>
    <border>
      <left style="dashed">
        <color indexed="1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47"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63"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906">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2" fillId="0" borderId="0" xfId="0" applyFont="1" applyAlignment="1">
      <alignment/>
    </xf>
    <xf numFmtId="0" fontId="12" fillId="0" borderId="0" xfId="0" applyFont="1" applyAlignment="1" applyProtection="1">
      <alignment/>
      <protection locked="0"/>
    </xf>
    <xf numFmtId="0" fontId="0" fillId="0" borderId="0" xfId="0" applyFont="1" applyFill="1" applyBorder="1" applyAlignment="1">
      <alignment/>
    </xf>
    <xf numFmtId="0" fontId="8" fillId="0" borderId="0" xfId="0" applyFont="1" applyAlignment="1" applyProtection="1">
      <alignment horizontal="centerContinuous"/>
      <protection hidden="1"/>
    </xf>
    <xf numFmtId="0" fontId="13"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3" fillId="0" borderId="0" xfId="0" applyFont="1" applyBorder="1" applyAlignment="1" applyProtection="1">
      <alignment horizontal="left"/>
      <protection hidden="1" locked="0"/>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4"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right" vertical="center"/>
      <protection hidden="1"/>
    </xf>
    <xf numFmtId="0" fontId="16" fillId="0" borderId="0" xfId="0" applyFont="1" applyAlignment="1" applyProtection="1">
      <alignment horizontal="centerContinuous"/>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7" fillId="0" borderId="0" xfId="0" applyFont="1" applyAlignment="1">
      <alignment/>
    </xf>
    <xf numFmtId="0" fontId="9" fillId="0" borderId="0" xfId="0" applyFont="1" applyAlignment="1">
      <alignment/>
    </xf>
    <xf numFmtId="0" fontId="0" fillId="0" borderId="0" xfId="0" applyBorder="1" applyAlignment="1">
      <alignment/>
    </xf>
    <xf numFmtId="0" fontId="0" fillId="0" borderId="10" xfId="0" applyBorder="1" applyAlignment="1">
      <alignment/>
    </xf>
    <xf numFmtId="0" fontId="0" fillId="0" borderId="14" xfId="0" applyBorder="1" applyAlignment="1">
      <alignment/>
    </xf>
    <xf numFmtId="49" fontId="0" fillId="0" borderId="0" xfId="0" applyNumberFormat="1" applyAlignment="1">
      <alignment/>
    </xf>
    <xf numFmtId="0" fontId="2" fillId="0" borderId="0" xfId="0" applyFont="1" applyAlignment="1">
      <alignment/>
    </xf>
    <xf numFmtId="0" fontId="0" fillId="0" borderId="12" xfId="0" applyBorder="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18" fillId="0" borderId="0" xfId="0" applyFont="1" applyAlignment="1">
      <alignment/>
    </xf>
    <xf numFmtId="0" fontId="19" fillId="0" borderId="0" xfId="0" applyFont="1" applyAlignment="1">
      <alignment/>
    </xf>
    <xf numFmtId="0" fontId="17" fillId="0" borderId="0" xfId="0" applyFont="1" applyAlignment="1">
      <alignment horizontal="centerContinuous"/>
    </xf>
    <xf numFmtId="0" fontId="12" fillId="0" borderId="0" xfId="0" applyFont="1" applyAlignment="1">
      <alignment horizontal="centerContinuous"/>
    </xf>
    <xf numFmtId="0" fontId="21" fillId="0" borderId="0" xfId="0" applyFont="1" applyAlignment="1">
      <alignment horizontal="centerContinuous"/>
    </xf>
    <xf numFmtId="0" fontId="12" fillId="0" borderId="0" xfId="0" applyFont="1" applyAlignment="1">
      <alignment horizontal="left"/>
    </xf>
    <xf numFmtId="0" fontId="0" fillId="0" borderId="15" xfId="0" applyBorder="1" applyAlignment="1">
      <alignment/>
    </xf>
    <xf numFmtId="0" fontId="0" fillId="0" borderId="16" xfId="0" applyBorder="1" applyAlignment="1">
      <alignment/>
    </xf>
    <xf numFmtId="6" fontId="0" fillId="0" borderId="17" xfId="0" applyNumberFormat="1" applyBorder="1" applyAlignment="1" applyProtection="1">
      <alignment/>
      <protection locked="0"/>
    </xf>
    <xf numFmtId="0" fontId="0" fillId="0" borderId="18" xfId="0" applyFont="1" applyBorder="1" applyAlignment="1">
      <alignment horizontal="center"/>
    </xf>
    <xf numFmtId="0" fontId="0" fillId="0" borderId="19" xfId="0" applyFont="1" applyBorder="1" applyAlignment="1">
      <alignment horizontal="center"/>
    </xf>
    <xf numFmtId="0" fontId="9" fillId="0" borderId="13"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9" fillId="0" borderId="10" xfId="0" applyFont="1" applyBorder="1" applyAlignment="1">
      <alignment/>
    </xf>
    <xf numFmtId="0" fontId="0" fillId="0" borderId="24"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9" fillId="0" borderId="12" xfId="0" applyFont="1" applyBorder="1" applyAlignment="1">
      <alignment/>
    </xf>
    <xf numFmtId="0" fontId="0" fillId="0" borderId="15" xfId="0" applyFont="1" applyBorder="1" applyAlignment="1" applyProtection="1">
      <alignment vertical="center"/>
      <protection hidden="1"/>
    </xf>
    <xf numFmtId="0" fontId="0" fillId="0" borderId="23" xfId="0" applyFont="1" applyBorder="1" applyAlignment="1" applyProtection="1">
      <alignment vertical="center"/>
      <protection hidden="1"/>
    </xf>
    <xf numFmtId="0" fontId="9" fillId="0" borderId="11" xfId="0" applyFont="1" applyBorder="1" applyAlignment="1">
      <alignment/>
    </xf>
    <xf numFmtId="0" fontId="0" fillId="0" borderId="26"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9" fillId="0" borderId="27" xfId="0" applyFont="1" applyBorder="1" applyAlignment="1">
      <alignment/>
    </xf>
    <xf numFmtId="0" fontId="22" fillId="0" borderId="10" xfId="0" applyFont="1" applyBorder="1" applyAlignment="1">
      <alignment horizontal="center"/>
    </xf>
    <xf numFmtId="0" fontId="9" fillId="0" borderId="28" xfId="0" applyFont="1" applyBorder="1" applyAlignment="1">
      <alignment/>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7" fillId="0" borderId="0" xfId="0" applyFont="1" applyBorder="1" applyAlignment="1" applyProtection="1">
      <alignment/>
      <protection hidden="1"/>
    </xf>
    <xf numFmtId="0" fontId="17" fillId="0" borderId="0" xfId="0" applyFont="1" applyAlignment="1">
      <alignment/>
    </xf>
    <xf numFmtId="0" fontId="12"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0" fontId="12" fillId="0" borderId="0" xfId="0" applyFont="1" applyAlignment="1" applyProtection="1">
      <alignment horizontal="centerContinuous"/>
      <protection/>
    </xf>
    <xf numFmtId="0" fontId="17" fillId="0" borderId="0" xfId="0" applyFont="1" applyAlignment="1" applyProtection="1">
      <alignment horizontal="centerContinuous"/>
      <protection hidden="1"/>
    </xf>
    <xf numFmtId="0" fontId="23"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49" fontId="0" fillId="0" borderId="0" xfId="0" applyNumberFormat="1" applyAlignment="1" applyProtection="1">
      <alignment horizontal="left"/>
      <protection hidden="1"/>
    </xf>
    <xf numFmtId="0" fontId="9" fillId="0" borderId="16" xfId="0" applyFont="1" applyBorder="1" applyAlignment="1">
      <alignment/>
    </xf>
    <xf numFmtId="6" fontId="0" fillId="0" borderId="28" xfId="0" applyNumberFormat="1" applyBorder="1" applyAlignment="1" applyProtection="1">
      <alignment/>
      <protection locked="0"/>
    </xf>
    <xf numFmtId="6" fontId="0" fillId="0" borderId="17" xfId="0" applyNumberFormat="1" applyBorder="1" applyAlignment="1" applyProtection="1">
      <alignment/>
      <protection hidden="1"/>
    </xf>
    <xf numFmtId="49" fontId="24" fillId="0" borderId="29" xfId="0" applyNumberFormat="1" applyFont="1" applyBorder="1" applyAlignment="1" applyProtection="1">
      <alignment vertical="top"/>
      <protection hidden="1"/>
    </xf>
    <xf numFmtId="6" fontId="0" fillId="0" borderId="30" xfId="0" applyNumberFormat="1" applyBorder="1" applyAlignment="1" applyProtection="1">
      <alignment/>
      <protection locked="0"/>
    </xf>
    <xf numFmtId="6" fontId="0" fillId="0" borderId="31" xfId="0" applyNumberFormat="1" applyBorder="1" applyAlignment="1" applyProtection="1">
      <alignment/>
      <protection locked="0"/>
    </xf>
    <xf numFmtId="6" fontId="0" fillId="0" borderId="31" xfId="0" applyNumberFormat="1" applyBorder="1" applyAlignment="1" applyProtection="1">
      <alignment/>
      <protection hidden="1"/>
    </xf>
    <xf numFmtId="6" fontId="0" fillId="0" borderId="32" xfId="0" applyNumberFormat="1" applyBorder="1" applyAlignment="1" applyProtection="1">
      <alignment/>
      <protection hidden="1"/>
    </xf>
    <xf numFmtId="0" fontId="9" fillId="33" borderId="16" xfId="0" applyFont="1" applyFill="1" applyBorder="1" applyAlignment="1">
      <alignment/>
    </xf>
    <xf numFmtId="0" fontId="0" fillId="33" borderId="11" xfId="0" applyFill="1" applyBorder="1" applyAlignment="1">
      <alignment/>
    </xf>
    <xf numFmtId="6" fontId="0" fillId="0" borderId="33" xfId="0" applyNumberFormat="1" applyBorder="1" applyAlignment="1" applyProtection="1">
      <alignment/>
      <protection locked="0"/>
    </xf>
    <xf numFmtId="0" fontId="9" fillId="0" borderId="15" xfId="0" applyFont="1" applyBorder="1" applyAlignment="1">
      <alignment/>
    </xf>
    <xf numFmtId="0" fontId="0" fillId="0" borderId="10" xfId="0" applyBorder="1" applyAlignment="1">
      <alignment vertical="top"/>
    </xf>
    <xf numFmtId="0" fontId="9" fillId="0" borderId="24" xfId="0" applyFont="1" applyBorder="1" applyAlignment="1">
      <alignment/>
    </xf>
    <xf numFmtId="0" fontId="0" fillId="0" borderId="34" xfId="0" applyBorder="1" applyAlignment="1">
      <alignment/>
    </xf>
    <xf numFmtId="0" fontId="9" fillId="33" borderId="24" xfId="0" applyFont="1" applyFill="1" applyBorder="1" applyAlignment="1">
      <alignment/>
    </xf>
    <xf numFmtId="0" fontId="0" fillId="33" borderId="12" xfId="0" applyFill="1" applyBorder="1" applyAlignment="1">
      <alignment/>
    </xf>
    <xf numFmtId="0" fontId="25" fillId="0" borderId="0" xfId="0" applyFont="1" applyAlignment="1">
      <alignment horizontal="center"/>
    </xf>
    <xf numFmtId="0" fontId="0" fillId="0" borderId="35" xfId="0" applyBorder="1" applyAlignment="1">
      <alignment/>
    </xf>
    <xf numFmtId="0" fontId="0" fillId="0" borderId="13" xfId="0" applyBorder="1" applyAlignment="1">
      <alignment horizontal="centerContinuous"/>
    </xf>
    <xf numFmtId="0" fontId="0" fillId="0" borderId="36" xfId="0" applyBorder="1" applyAlignment="1">
      <alignment/>
    </xf>
    <xf numFmtId="0" fontId="0" fillId="0" borderId="14" xfId="0" applyBorder="1" applyAlignment="1">
      <alignment horizontal="centerContinuous"/>
    </xf>
    <xf numFmtId="0" fontId="0" fillId="0" borderId="37" xfId="0" applyBorder="1" applyAlignment="1">
      <alignment horizontal="centerContinuous"/>
    </xf>
    <xf numFmtId="0" fontId="0" fillId="0" borderId="38" xfId="0" applyBorder="1" applyAlignment="1">
      <alignment horizontal="centerContinuous"/>
    </xf>
    <xf numFmtId="0" fontId="0" fillId="0" borderId="27" xfId="0" applyBorder="1" applyAlignment="1">
      <alignment/>
    </xf>
    <xf numFmtId="0" fontId="0" fillId="0" borderId="19" xfId="0" applyBorder="1" applyAlignment="1">
      <alignment/>
    </xf>
    <xf numFmtId="0" fontId="0" fillId="0" borderId="39" xfId="0" applyBorder="1" applyAlignment="1">
      <alignment horizontal="center"/>
    </xf>
    <xf numFmtId="0" fontId="0" fillId="0" borderId="21" xfId="0" applyBorder="1" applyAlignment="1">
      <alignment/>
    </xf>
    <xf numFmtId="0" fontId="0" fillId="0" borderId="26" xfId="0" applyBorder="1" applyAlignment="1">
      <alignment horizontal="left"/>
    </xf>
    <xf numFmtId="14" fontId="0" fillId="0" borderId="0" xfId="0" applyNumberFormat="1" applyAlignment="1" applyProtection="1">
      <alignment/>
      <protection hidden="1"/>
    </xf>
    <xf numFmtId="0" fontId="7" fillId="0" borderId="0" xfId="0" applyFont="1" applyAlignment="1">
      <alignment/>
    </xf>
    <xf numFmtId="0" fontId="6" fillId="0" borderId="0" xfId="0" applyFont="1" applyAlignment="1">
      <alignment/>
    </xf>
    <xf numFmtId="0" fontId="6" fillId="0" borderId="10" xfId="0" applyFont="1" applyBorder="1" applyAlignment="1">
      <alignment vertical="center"/>
    </xf>
    <xf numFmtId="0" fontId="6" fillId="0" borderId="12" xfId="0" applyFont="1" applyBorder="1" applyAlignment="1">
      <alignment vertical="center"/>
    </xf>
    <xf numFmtId="0" fontId="5" fillId="0" borderId="10" xfId="0" applyFont="1" applyFill="1" applyBorder="1" applyAlignment="1">
      <alignment vertical="center"/>
    </xf>
    <xf numFmtId="0" fontId="0" fillId="0" borderId="10" xfId="0" applyFont="1" applyFill="1" applyBorder="1" applyAlignment="1">
      <alignment/>
    </xf>
    <xf numFmtId="49" fontId="0" fillId="0" borderId="15" xfId="0" applyNumberFormat="1" applyFont="1" applyBorder="1" applyAlignment="1">
      <alignment horizontal="left" vertical="center"/>
    </xf>
    <xf numFmtId="49" fontId="0" fillId="0" borderId="24" xfId="0" applyNumberFormat="1" applyFont="1" applyBorder="1" applyAlignment="1">
      <alignment horizontal="left" vertical="center"/>
    </xf>
    <xf numFmtId="0" fontId="0" fillId="0" borderId="40" xfId="0" applyBorder="1" applyAlignment="1">
      <alignment/>
    </xf>
    <xf numFmtId="0" fontId="0" fillId="0" borderId="26" xfId="0" applyFont="1" applyBorder="1" applyAlignment="1">
      <alignment horizontal="right"/>
    </xf>
    <xf numFmtId="0" fontId="0" fillId="0" borderId="0" xfId="0" applyFont="1" applyBorder="1" applyAlignment="1">
      <alignment horizontal="centerContinuous" vertical="center"/>
    </xf>
    <xf numFmtId="0" fontId="0" fillId="0" borderId="0" xfId="0" applyFont="1" applyBorder="1" applyAlignment="1">
      <alignment horizontal="centerContinuous"/>
    </xf>
    <xf numFmtId="49" fontId="9" fillId="33" borderId="16" xfId="0" applyNumberFormat="1" applyFont="1" applyFill="1" applyBorder="1" applyAlignment="1">
      <alignment horizontal="left" vertical="center"/>
    </xf>
    <xf numFmtId="0" fontId="5" fillId="33" borderId="11" xfId="0" applyFont="1" applyFill="1" applyBorder="1" applyAlignment="1">
      <alignment vertical="center"/>
    </xf>
    <xf numFmtId="0" fontId="0" fillId="33" borderId="11" xfId="0" applyFont="1" applyFill="1" applyBorder="1" applyAlignment="1">
      <alignment/>
    </xf>
    <xf numFmtId="49" fontId="0" fillId="0" borderId="16" xfId="0" applyNumberFormat="1" applyFont="1" applyBorder="1" applyAlignment="1">
      <alignment horizontal="left" vertical="center"/>
    </xf>
    <xf numFmtId="0" fontId="6" fillId="0" borderId="11" xfId="0" applyFont="1" applyBorder="1" applyAlignment="1">
      <alignment vertical="center"/>
    </xf>
    <xf numFmtId="49" fontId="0" fillId="0" borderId="26" xfId="0" applyNumberFormat="1" applyFont="1" applyBorder="1" applyAlignment="1">
      <alignment horizontal="left" vertical="center"/>
    </xf>
    <xf numFmtId="0" fontId="6" fillId="0" borderId="0" xfId="0" applyFont="1" applyBorder="1" applyAlignment="1">
      <alignment vertical="center"/>
    </xf>
    <xf numFmtId="49" fontId="9" fillId="0" borderId="16" xfId="0" applyNumberFormat="1" applyFont="1" applyBorder="1" applyAlignment="1">
      <alignment horizontal="left" vertical="center"/>
    </xf>
    <xf numFmtId="0" fontId="5" fillId="0" borderId="11" xfId="0" applyFont="1" applyBorder="1" applyAlignment="1">
      <alignment vertical="center"/>
    </xf>
    <xf numFmtId="0" fontId="5" fillId="0" borderId="0" xfId="0" applyFont="1" applyFill="1" applyBorder="1" applyAlignment="1">
      <alignment vertical="center"/>
    </xf>
    <xf numFmtId="49" fontId="0" fillId="0" borderId="26" xfId="0" applyNumberFormat="1"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0" fillId="0" borderId="0" xfId="0" applyFont="1" applyAlignment="1">
      <alignment/>
    </xf>
    <xf numFmtId="0" fontId="9" fillId="0" borderId="36" xfId="0" applyFont="1" applyBorder="1" applyAlignment="1">
      <alignment/>
    </xf>
    <xf numFmtId="0" fontId="0" fillId="0" borderId="41" xfId="0" applyBorder="1" applyAlignment="1">
      <alignment/>
    </xf>
    <xf numFmtId="0" fontId="9" fillId="33" borderId="11" xfId="0" applyFont="1" applyFill="1" applyBorder="1" applyAlignment="1">
      <alignment horizontal="left" vertical="center"/>
    </xf>
    <xf numFmtId="0" fontId="0" fillId="33" borderId="11" xfId="0" applyFont="1" applyFill="1" applyBorder="1" applyAlignment="1">
      <alignment vertical="center"/>
    </xf>
    <xf numFmtId="0" fontId="0" fillId="0" borderId="35" xfId="0" applyFill="1" applyBorder="1" applyAlignment="1">
      <alignment/>
    </xf>
    <xf numFmtId="0" fontId="0" fillId="0" borderId="13" xfId="0" applyFill="1" applyBorder="1" applyAlignment="1">
      <alignment/>
    </xf>
    <xf numFmtId="49" fontId="0" fillId="0" borderId="15" xfId="0" applyNumberFormat="1" applyFont="1" applyBorder="1" applyAlignment="1">
      <alignment horizontal="left" vertical="top"/>
    </xf>
    <xf numFmtId="0" fontId="0" fillId="0" borderId="35" xfId="0" applyFont="1" applyBorder="1" applyAlignment="1">
      <alignment horizontal="right"/>
    </xf>
    <xf numFmtId="0" fontId="0" fillId="0" borderId="13" xfId="0" applyFont="1" applyBorder="1" applyAlignment="1">
      <alignment horizontal="centerContinuous" vertical="center"/>
    </xf>
    <xf numFmtId="0" fontId="0" fillId="0" borderId="13" xfId="0" applyFont="1" applyBorder="1" applyAlignment="1">
      <alignment horizontal="centerContinuous"/>
    </xf>
    <xf numFmtId="0" fontId="7" fillId="0" borderId="0" xfId="0" applyFont="1" applyAlignment="1" applyProtection="1">
      <alignment horizontal="centerContinuous"/>
      <protection hidden="1"/>
    </xf>
    <xf numFmtId="0" fontId="20" fillId="0" borderId="0" xfId="0" applyFont="1" applyAlignment="1">
      <alignment horizontal="left"/>
    </xf>
    <xf numFmtId="0" fontId="18" fillId="0" borderId="0" xfId="0" applyFont="1" applyAlignment="1" applyProtection="1">
      <alignment/>
      <protection hidden="1"/>
    </xf>
    <xf numFmtId="0" fontId="19" fillId="0" borderId="0" xfId="0" applyFont="1" applyAlignment="1" applyProtection="1">
      <alignment/>
      <protection hidden="1"/>
    </xf>
    <xf numFmtId="0" fontId="12" fillId="0" borderId="0" xfId="0" applyFont="1" applyAlignment="1" applyProtection="1">
      <alignment/>
      <protection hidden="1"/>
    </xf>
    <xf numFmtId="0" fontId="17" fillId="0" borderId="0" xfId="0" applyFont="1" applyAlignment="1" applyProtection="1">
      <alignment/>
      <protection hidden="1"/>
    </xf>
    <xf numFmtId="0" fontId="12" fillId="0" borderId="0" xfId="0" applyFont="1" applyAlignment="1" applyProtection="1">
      <alignment horizontal="centerContinuous"/>
      <protection hidden="1"/>
    </xf>
    <xf numFmtId="0" fontId="21" fillId="0" borderId="0" xfId="0" applyFont="1" applyAlignment="1" applyProtection="1">
      <alignment horizontal="centerContinuous"/>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49" fontId="0" fillId="0" borderId="0" xfId="0" applyNumberFormat="1" applyAlignment="1" applyProtection="1">
      <alignment horizontal="right"/>
      <protection hidden="1"/>
    </xf>
    <xf numFmtId="0" fontId="6" fillId="0" borderId="0" xfId="0" applyFont="1" applyAlignment="1" applyProtection="1">
      <alignment/>
      <protection hidden="1"/>
    </xf>
    <xf numFmtId="49" fontId="0" fillId="0" borderId="17" xfId="0" applyNumberFormat="1" applyBorder="1" applyAlignment="1" applyProtection="1">
      <alignment horizontal="right"/>
      <protection hidden="1"/>
    </xf>
    <xf numFmtId="0" fontId="4" fillId="0" borderId="11" xfId="0" applyFont="1" applyBorder="1" applyAlignment="1" applyProtection="1">
      <alignment horizontal="left" vertical="center"/>
      <protection hidden="1"/>
    </xf>
    <xf numFmtId="0" fontId="0" fillId="0" borderId="29" xfId="0" applyBorder="1" applyAlignment="1" applyProtection="1">
      <alignment/>
      <protection hidden="1"/>
    </xf>
    <xf numFmtId="0" fontId="4" fillId="0" borderId="29" xfId="0" applyFont="1" applyBorder="1" applyAlignment="1" applyProtection="1">
      <alignment horizontal="left" vertical="center"/>
      <protection hidden="1"/>
    </xf>
    <xf numFmtId="0" fontId="0" fillId="0" borderId="42" xfId="0" applyBorder="1" applyAlignment="1" applyProtection="1">
      <alignment/>
      <protection hidden="1"/>
    </xf>
    <xf numFmtId="49" fontId="0" fillId="0" borderId="27" xfId="0" applyNumberFormat="1" applyBorder="1" applyAlignment="1" applyProtection="1">
      <alignment horizontal="right"/>
      <protection hidden="1"/>
    </xf>
    <xf numFmtId="0" fontId="0" fillId="0" borderId="0" xfId="0" applyBorder="1" applyAlignment="1" applyProtection="1">
      <alignment/>
      <protection hidden="1"/>
    </xf>
    <xf numFmtId="0" fontId="4" fillId="0" borderId="0" xfId="0" applyFont="1" applyBorder="1" applyAlignment="1" applyProtection="1">
      <alignment horizontal="centerContinuous" vertical="center"/>
      <protection hidden="1"/>
    </xf>
    <xf numFmtId="0" fontId="4" fillId="0" borderId="43" xfId="0" applyFont="1" applyBorder="1" applyAlignment="1" applyProtection="1">
      <alignment horizontal="centerContinuous" vertical="center"/>
      <protection hidden="1"/>
    </xf>
    <xf numFmtId="0" fontId="0" fillId="0" borderId="0" xfId="0" applyBorder="1" applyAlignment="1" applyProtection="1">
      <alignment vertical="top" wrapText="1"/>
      <protection hidden="1"/>
    </xf>
    <xf numFmtId="0" fontId="0" fillId="0" borderId="43" xfId="0" applyBorder="1" applyAlignment="1" applyProtection="1">
      <alignment vertical="top" wrapText="1"/>
      <protection hidden="1"/>
    </xf>
    <xf numFmtId="49" fontId="0" fillId="0" borderId="28" xfId="0" applyNumberFormat="1" applyBorder="1" applyAlignment="1" applyProtection="1">
      <alignment horizontal="right"/>
      <protection hidden="1"/>
    </xf>
    <xf numFmtId="0" fontId="0" fillId="0" borderId="10" xfId="0" applyBorder="1" applyAlignment="1" applyProtection="1">
      <alignment/>
      <protection hidden="1"/>
    </xf>
    <xf numFmtId="0" fontId="0" fillId="0" borderId="10" xfId="0" applyBorder="1" applyAlignment="1" applyProtection="1">
      <alignment wrapText="1"/>
      <protection hidden="1"/>
    </xf>
    <xf numFmtId="0" fontId="0" fillId="0" borderId="40" xfId="0" applyBorder="1" applyAlignment="1" applyProtection="1">
      <alignment wrapText="1"/>
      <protection hidden="1"/>
    </xf>
    <xf numFmtId="49" fontId="0" fillId="0" borderId="0" xfId="0" applyNumberFormat="1" applyAlignment="1" applyProtection="1">
      <alignment horizontal="right"/>
      <protection locked="0"/>
    </xf>
    <xf numFmtId="49" fontId="0" fillId="0" borderId="0" xfId="0" applyNumberFormat="1" applyFont="1" applyAlignment="1">
      <alignment horizontal="center"/>
    </xf>
    <xf numFmtId="0" fontId="0" fillId="0" borderId="27" xfId="0" applyFont="1" applyBorder="1" applyAlignment="1">
      <alignment horizontal="center"/>
    </xf>
    <xf numFmtId="0" fontId="0" fillId="33" borderId="17" xfId="0" applyFont="1" applyFill="1" applyBorder="1" applyAlignment="1">
      <alignment/>
    </xf>
    <xf numFmtId="49" fontId="11" fillId="0" borderId="0" xfId="0" applyNumberFormat="1" applyFont="1" applyBorder="1" applyAlignment="1">
      <alignment/>
    </xf>
    <xf numFmtId="49" fontId="11" fillId="0" borderId="0" xfId="0" applyNumberFormat="1" applyFont="1" applyAlignment="1">
      <alignment/>
    </xf>
    <xf numFmtId="49" fontId="24" fillId="0" borderId="0" xfId="0" applyNumberFormat="1" applyFont="1" applyBorder="1" applyAlignment="1">
      <alignment/>
    </xf>
    <xf numFmtId="49" fontId="24" fillId="33" borderId="11" xfId="0" applyNumberFormat="1" applyFont="1" applyFill="1" applyBorder="1" applyAlignment="1">
      <alignment/>
    </xf>
    <xf numFmtId="49" fontId="24" fillId="0" borderId="0" xfId="0" applyNumberFormat="1" applyFont="1" applyAlignment="1">
      <alignment/>
    </xf>
    <xf numFmtId="49" fontId="24" fillId="0" borderId="11" xfId="0" applyNumberFormat="1" applyFont="1" applyBorder="1" applyAlignment="1">
      <alignment vertical="top"/>
    </xf>
    <xf numFmtId="49" fontId="24" fillId="0" borderId="0" xfId="0" applyNumberFormat="1" applyFont="1" applyBorder="1" applyAlignment="1">
      <alignment vertical="top"/>
    </xf>
    <xf numFmtId="49" fontId="24" fillId="0" borderId="10" xfId="0" applyNumberFormat="1" applyFont="1" applyBorder="1" applyAlignment="1">
      <alignment vertical="top"/>
    </xf>
    <xf numFmtId="49" fontId="24" fillId="0" borderId="12" xfId="0" applyNumberFormat="1" applyFont="1" applyBorder="1" applyAlignment="1">
      <alignment vertical="top"/>
    </xf>
    <xf numFmtId="49" fontId="24" fillId="33" borderId="29" xfId="0" applyNumberFormat="1" applyFont="1" applyFill="1" applyBorder="1" applyAlignment="1">
      <alignment vertical="top"/>
    </xf>
    <xf numFmtId="49" fontId="24" fillId="33" borderId="11" xfId="0" applyNumberFormat="1" applyFont="1" applyFill="1" applyBorder="1" applyAlignment="1">
      <alignment vertical="top"/>
    </xf>
    <xf numFmtId="49" fontId="24" fillId="0" borderId="0" xfId="0" applyNumberFormat="1" applyFont="1" applyFill="1" applyBorder="1" applyAlignment="1">
      <alignment vertical="top"/>
    </xf>
    <xf numFmtId="49" fontId="24" fillId="0" borderId="10" xfId="0" applyNumberFormat="1" applyFont="1" applyFill="1" applyBorder="1" applyAlignment="1">
      <alignment vertical="top"/>
    </xf>
    <xf numFmtId="49" fontId="24" fillId="0" borderId="0" xfId="0" applyNumberFormat="1" applyFont="1" applyAlignment="1">
      <alignment vertical="top"/>
    </xf>
    <xf numFmtId="49" fontId="24" fillId="0" borderId="44" xfId="0" applyNumberFormat="1" applyFont="1" applyBorder="1" applyAlignment="1">
      <alignment/>
    </xf>
    <xf numFmtId="0" fontId="0" fillId="0" borderId="44" xfId="0" applyFont="1" applyBorder="1" applyAlignment="1">
      <alignment horizontal="centerContinuous" vertical="center"/>
    </xf>
    <xf numFmtId="49" fontId="9" fillId="0" borderId="0" xfId="0" applyNumberFormat="1" applyFont="1" applyFill="1" applyBorder="1" applyAlignment="1">
      <alignment horizontal="left" vertical="center"/>
    </xf>
    <xf numFmtId="49" fontId="0" fillId="0" borderId="0" xfId="0" applyNumberFormat="1" applyFont="1" applyAlignment="1">
      <alignment horizontal="right"/>
    </xf>
    <xf numFmtId="0" fontId="0" fillId="33" borderId="11" xfId="0" applyFill="1" applyBorder="1" applyAlignment="1">
      <alignment vertical="center"/>
    </xf>
    <xf numFmtId="0" fontId="0" fillId="0" borderId="17" xfId="0" applyFont="1" applyFill="1" applyBorder="1" applyAlignment="1">
      <alignment horizontal="centerContinuous"/>
    </xf>
    <xf numFmtId="0" fontId="0" fillId="0" borderId="17" xfId="0" applyFont="1" applyBorder="1" applyAlignment="1">
      <alignment horizontal="centerContinuous"/>
    </xf>
    <xf numFmtId="0" fontId="0" fillId="0" borderId="29" xfId="0" applyFont="1" applyBorder="1" applyAlignment="1">
      <alignment horizontal="centerContinuous"/>
    </xf>
    <xf numFmtId="0" fontId="8" fillId="0" borderId="0" xfId="0" applyFont="1" applyBorder="1" applyAlignment="1">
      <alignment/>
    </xf>
    <xf numFmtId="0" fontId="8" fillId="0" borderId="0" xfId="0" applyFont="1" applyBorder="1" applyAlignment="1">
      <alignment vertical="center"/>
    </xf>
    <xf numFmtId="0" fontId="0" fillId="0" borderId="45" xfId="0" applyFill="1" applyBorder="1" applyAlignment="1">
      <alignment horizontal="centerContinuous"/>
    </xf>
    <xf numFmtId="0" fontId="0" fillId="0" borderId="46" xfId="0" applyFill="1" applyBorder="1" applyAlignment="1">
      <alignment horizontal="centerContinuous"/>
    </xf>
    <xf numFmtId="49" fontId="11" fillId="33" borderId="47" xfId="0" applyNumberFormat="1" applyFont="1" applyFill="1" applyBorder="1" applyAlignment="1">
      <alignment/>
    </xf>
    <xf numFmtId="49" fontId="24" fillId="0" borderId="48" xfId="0" applyNumberFormat="1" applyFont="1" applyBorder="1" applyAlignment="1">
      <alignment vertical="top"/>
    </xf>
    <xf numFmtId="49" fontId="24" fillId="0" borderId="47" xfId="0" applyNumberFormat="1" applyFont="1" applyBorder="1" applyAlignment="1">
      <alignment vertical="top"/>
    </xf>
    <xf numFmtId="49" fontId="24" fillId="33" borderId="47" xfId="0" applyNumberFormat="1" applyFont="1" applyFill="1" applyBorder="1" applyAlignment="1">
      <alignment vertical="top"/>
    </xf>
    <xf numFmtId="49" fontId="24" fillId="0" borderId="49" xfId="0" applyNumberFormat="1" applyFont="1" applyBorder="1" applyAlignment="1">
      <alignment vertical="top"/>
    </xf>
    <xf numFmtId="49" fontId="11" fillId="0" borderId="46" xfId="0" applyNumberFormat="1" applyFont="1" applyBorder="1" applyAlignment="1">
      <alignment/>
    </xf>
    <xf numFmtId="0" fontId="0" fillId="0" borderId="47" xfId="0" applyFont="1" applyFill="1" applyBorder="1" applyAlignment="1">
      <alignment horizontal="centerContinuous"/>
    </xf>
    <xf numFmtId="49" fontId="24" fillId="0" borderId="50" xfId="0" applyNumberFormat="1" applyFont="1" applyBorder="1" applyAlignment="1">
      <alignment vertical="top"/>
    </xf>
    <xf numFmtId="49" fontId="24" fillId="0" borderId="51" xfId="0" applyNumberFormat="1" applyFont="1" applyBorder="1" applyAlignment="1">
      <alignment vertical="top"/>
    </xf>
    <xf numFmtId="49" fontId="24" fillId="0" borderId="50" xfId="0" applyNumberFormat="1" applyFont="1" applyFill="1" applyBorder="1" applyAlignment="1">
      <alignment vertical="top"/>
    </xf>
    <xf numFmtId="49" fontId="24" fillId="0" borderId="48" xfId="0" applyNumberFormat="1" applyFont="1" applyFill="1" applyBorder="1" applyAlignment="1">
      <alignment vertical="top"/>
    </xf>
    <xf numFmtId="49" fontId="24" fillId="0" borderId="11" xfId="0" applyNumberFormat="1" applyFont="1" applyBorder="1" applyAlignment="1" applyProtection="1">
      <alignment vertical="top"/>
      <protection hidden="1"/>
    </xf>
    <xf numFmtId="49" fontId="24" fillId="0" borderId="47" xfId="0" applyNumberFormat="1" applyFont="1" applyBorder="1" applyAlignment="1" applyProtection="1">
      <alignment vertical="top"/>
      <protection hidden="1"/>
    </xf>
    <xf numFmtId="49" fontId="0" fillId="0" borderId="16" xfId="0" applyNumberFormat="1"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9" fontId="0" fillId="0" borderId="15" xfId="0" applyNumberFormat="1" applyFont="1" applyFill="1" applyBorder="1" applyAlignment="1" applyProtection="1">
      <alignment horizontal="left" vertical="center"/>
      <protection hidden="1"/>
    </xf>
    <xf numFmtId="49" fontId="24" fillId="0" borderId="10" xfId="0" applyNumberFormat="1" applyFont="1" applyBorder="1" applyAlignment="1" applyProtection="1">
      <alignment vertical="top"/>
      <protection hidden="1"/>
    </xf>
    <xf numFmtId="49" fontId="24" fillId="0" borderId="48" xfId="0" applyNumberFormat="1" applyFont="1" applyBorder="1" applyAlignment="1" applyProtection="1">
      <alignment vertical="top"/>
      <protection hidden="1"/>
    </xf>
    <xf numFmtId="49" fontId="5" fillId="0" borderId="52" xfId="0" applyNumberFormat="1" applyFont="1" applyFill="1"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3" xfId="0" applyBorder="1" applyAlignment="1" applyProtection="1">
      <alignment horizontal="center" vertical="center"/>
      <protection hidden="1"/>
    </xf>
    <xf numFmtId="49" fontId="24" fillId="0" borderId="41" xfId="0" applyNumberFormat="1" applyFont="1" applyBorder="1" applyAlignment="1" applyProtection="1">
      <alignment vertical="top"/>
      <protection hidden="1"/>
    </xf>
    <xf numFmtId="49" fontId="24" fillId="0" borderId="54" xfId="0" applyNumberFormat="1" applyFont="1" applyBorder="1" applyAlignment="1" applyProtection="1">
      <alignment vertical="top"/>
      <protection hidden="1"/>
    </xf>
    <xf numFmtId="0" fontId="3" fillId="0" borderId="0" xfId="0" applyFont="1" applyAlignment="1" applyProtection="1">
      <alignment/>
      <protection hidden="1"/>
    </xf>
    <xf numFmtId="6" fontId="6" fillId="0" borderId="17" xfId="0" applyNumberFormat="1" applyFont="1" applyBorder="1" applyAlignment="1" applyProtection="1">
      <alignment vertical="center"/>
      <protection locked="0"/>
    </xf>
    <xf numFmtId="6" fontId="6" fillId="0" borderId="27" xfId="0" applyNumberFormat="1" applyFont="1" applyBorder="1" applyAlignment="1">
      <alignment vertical="center"/>
    </xf>
    <xf numFmtId="6" fontId="6" fillId="0" borderId="28" xfId="0" applyNumberFormat="1" applyFont="1" applyBorder="1" applyAlignment="1" applyProtection="1">
      <alignment vertical="center"/>
      <protection locked="0"/>
    </xf>
    <xf numFmtId="6" fontId="6" fillId="0" borderId="55" xfId="0" applyNumberFormat="1" applyFont="1" applyBorder="1" applyAlignment="1">
      <alignment vertical="center"/>
    </xf>
    <xf numFmtId="6" fontId="6" fillId="0" borderId="17" xfId="0" applyNumberFormat="1" applyFont="1" applyBorder="1" applyAlignment="1" applyProtection="1">
      <alignment vertical="center"/>
      <protection hidden="1"/>
    </xf>
    <xf numFmtId="6" fontId="6" fillId="0" borderId="55" xfId="0" applyNumberFormat="1" applyFont="1" applyFill="1" applyBorder="1" applyAlignment="1">
      <alignment vertical="center"/>
    </xf>
    <xf numFmtId="6" fontId="6" fillId="0" borderId="28" xfId="0" applyNumberFormat="1" applyFont="1" applyBorder="1" applyAlignment="1" applyProtection="1">
      <alignment vertical="center"/>
      <protection hidden="1"/>
    </xf>
    <xf numFmtId="6" fontId="6" fillId="0" borderId="53" xfId="0" applyNumberFormat="1" applyFont="1" applyBorder="1" applyAlignment="1" applyProtection="1">
      <alignment vertical="center"/>
      <protection hidden="1"/>
    </xf>
    <xf numFmtId="49" fontId="24" fillId="0" borderId="10" xfId="0" applyNumberFormat="1" applyFont="1" applyBorder="1" applyAlignment="1" applyProtection="1">
      <alignment vertical="top"/>
      <protection/>
    </xf>
    <xf numFmtId="4" fontId="0" fillId="0" borderId="14" xfId="0" applyNumberFormat="1" applyBorder="1" applyAlignment="1" applyProtection="1">
      <alignment/>
      <protection hidden="1"/>
    </xf>
    <xf numFmtId="4" fontId="24" fillId="0" borderId="14" xfId="0" applyNumberFormat="1" applyFont="1" applyBorder="1" applyAlignment="1" applyProtection="1">
      <alignment vertical="top"/>
      <protection hidden="1"/>
    </xf>
    <xf numFmtId="6" fontId="6" fillId="0" borderId="17" xfId="0" applyNumberFormat="1" applyFont="1" applyBorder="1" applyAlignment="1" applyProtection="1">
      <alignment/>
      <protection hidden="1"/>
    </xf>
    <xf numFmtId="6" fontId="0" fillId="0" borderId="38" xfId="0" applyNumberFormat="1" applyBorder="1" applyAlignment="1" applyProtection="1">
      <alignment/>
      <protection hidden="1"/>
    </xf>
    <xf numFmtId="0" fontId="0" fillId="0" borderId="0" xfId="0" applyAlignment="1">
      <alignment horizontal="center"/>
    </xf>
    <xf numFmtId="0" fontId="9" fillId="0" borderId="56" xfId="0" applyFont="1" applyBorder="1" applyAlignment="1">
      <alignment horizontal="centerContinuous" vertical="center"/>
    </xf>
    <xf numFmtId="0" fontId="9" fillId="0" borderId="56" xfId="0" applyFont="1" applyFill="1" applyBorder="1" applyAlignment="1">
      <alignment horizontal="centerContinuous"/>
    </xf>
    <xf numFmtId="4" fontId="0" fillId="0" borderId="0" xfId="0" applyNumberFormat="1" applyBorder="1" applyAlignment="1" applyProtection="1">
      <alignment/>
      <protection hidden="1"/>
    </xf>
    <xf numFmtId="6" fontId="0" fillId="0" borderId="0" xfId="0" applyNumberFormat="1" applyBorder="1" applyAlignment="1" applyProtection="1">
      <alignment/>
      <protection hidden="1"/>
    </xf>
    <xf numFmtId="4" fontId="24" fillId="0" borderId="0" xfId="0" applyNumberFormat="1" applyFont="1" applyBorder="1" applyAlignment="1" applyProtection="1">
      <alignment vertical="top"/>
      <protection hidden="1"/>
    </xf>
    <xf numFmtId="4" fontId="0" fillId="0" borderId="0" xfId="0" applyNumberFormat="1" applyFill="1" applyBorder="1" applyAlignment="1" applyProtection="1">
      <alignment/>
      <protection hidden="1"/>
    </xf>
    <xf numFmtId="0" fontId="0" fillId="0" borderId="14" xfId="0" applyBorder="1" applyAlignment="1">
      <alignment horizontal="centerContinuous" vertical="center"/>
    </xf>
    <xf numFmtId="0" fontId="7" fillId="0" borderId="0" xfId="0" applyFont="1" applyAlignment="1">
      <alignment wrapText="1"/>
    </xf>
    <xf numFmtId="0" fontId="0" fillId="0" borderId="0" xfId="0" applyFont="1" applyAlignment="1">
      <alignment horizontal="right"/>
    </xf>
    <xf numFmtId="0" fontId="26" fillId="0" borderId="10" xfId="0" applyFont="1" applyBorder="1" applyAlignment="1">
      <alignment vertical="center"/>
    </xf>
    <xf numFmtId="0" fontId="0" fillId="0" borderId="0" xfId="0" applyAlignment="1">
      <alignment wrapText="1"/>
    </xf>
    <xf numFmtId="6" fontId="26" fillId="0" borderId="10" xfId="0" applyNumberFormat="1" applyFont="1" applyBorder="1" applyAlignment="1">
      <alignment vertical="center"/>
    </xf>
    <xf numFmtId="0" fontId="26" fillId="0" borderId="10" xfId="0" applyFont="1" applyBorder="1" applyAlignment="1">
      <alignment horizontal="right" vertical="center"/>
    </xf>
    <xf numFmtId="0" fontId="27" fillId="0" borderId="25" xfId="0" applyNumberFormat="1" applyFont="1" applyBorder="1" applyAlignment="1" applyProtection="1">
      <alignment horizontal="center" vertical="center"/>
      <protection locked="0"/>
    </xf>
    <xf numFmtId="0" fontId="27" fillId="0" borderId="25" xfId="0" applyNumberFormat="1" applyFont="1" applyFill="1" applyBorder="1" applyAlignment="1" applyProtection="1">
      <alignment horizontal="center" vertical="center"/>
      <protection locked="0"/>
    </xf>
    <xf numFmtId="0" fontId="7" fillId="0" borderId="35" xfId="0" applyFont="1" applyBorder="1" applyAlignment="1">
      <alignment horizontal="centerContinuous"/>
    </xf>
    <xf numFmtId="0" fontId="7" fillId="0" borderId="13" xfId="0" applyFont="1" applyBorder="1" applyAlignment="1">
      <alignment horizontal="centerContinuous"/>
    </xf>
    <xf numFmtId="1" fontId="26" fillId="0" borderId="57" xfId="0" applyNumberFormat="1" applyFont="1" applyBorder="1" applyAlignment="1" applyProtection="1">
      <alignment horizontal="center"/>
      <protection hidden="1"/>
    </xf>
    <xf numFmtId="1" fontId="26" fillId="0" borderId="57" xfId="0" applyNumberFormat="1" applyFont="1" applyFill="1" applyBorder="1" applyAlignment="1" applyProtection="1">
      <alignment horizontal="center"/>
      <protection hidden="1"/>
    </xf>
    <xf numFmtId="1" fontId="26" fillId="0" borderId="19" xfId="0" applyNumberFormat="1" applyFont="1" applyBorder="1" applyAlignment="1" applyProtection="1">
      <alignment horizontal="center"/>
      <protection hidden="1"/>
    </xf>
    <xf numFmtId="0" fontId="4" fillId="0" borderId="58" xfId="0" applyFont="1" applyBorder="1" applyAlignment="1">
      <alignment vertical="center"/>
    </xf>
    <xf numFmtId="0" fontId="4" fillId="0" borderId="44" xfId="0" applyFont="1" applyBorder="1" applyAlignment="1">
      <alignment vertical="center"/>
    </xf>
    <xf numFmtId="0" fontId="6" fillId="33" borderId="17" xfId="0" applyFont="1" applyFill="1" applyBorder="1" applyAlignment="1">
      <alignment vertical="center"/>
    </xf>
    <xf numFmtId="6" fontId="28" fillId="33" borderId="42" xfId="0" applyNumberFormat="1" applyFont="1" applyFill="1" applyBorder="1" applyAlignment="1" applyProtection="1">
      <alignment vertical="center"/>
      <protection/>
    </xf>
    <xf numFmtId="0" fontId="3" fillId="0" borderId="15" xfId="0" applyFont="1" applyBorder="1" applyAlignment="1">
      <alignment vertical="center"/>
    </xf>
    <xf numFmtId="0" fontId="10" fillId="0" borderId="10" xfId="0" applyFont="1" applyBorder="1" applyAlignment="1">
      <alignment vertical="center"/>
    </xf>
    <xf numFmtId="0" fontId="10" fillId="0" borderId="40" xfId="0" applyFont="1" applyBorder="1" applyAlignment="1">
      <alignment vertical="center" wrapText="1"/>
    </xf>
    <xf numFmtId="6" fontId="6" fillId="0" borderId="21" xfId="0" applyNumberFormat="1" applyFont="1" applyBorder="1" applyAlignment="1" applyProtection="1">
      <alignment vertical="center"/>
      <protection locked="0"/>
    </xf>
    <xf numFmtId="6" fontId="6" fillId="0" borderId="21" xfId="0" applyNumberFormat="1" applyFont="1" applyFill="1" applyBorder="1" applyAlignment="1" applyProtection="1">
      <alignment vertical="center"/>
      <protection locked="0"/>
    </xf>
    <xf numFmtId="6" fontId="6" fillId="0" borderId="59" xfId="0" applyNumberFormat="1" applyFont="1" applyBorder="1" applyAlignment="1" applyProtection="1">
      <alignment vertical="center"/>
      <protection locked="0"/>
    </xf>
    <xf numFmtId="0" fontId="3" fillId="0" borderId="24" xfId="0" applyFont="1" applyBorder="1" applyAlignment="1">
      <alignment vertical="center"/>
    </xf>
    <xf numFmtId="0" fontId="10" fillId="0" borderId="12" xfId="0" applyFont="1" applyBorder="1" applyAlignment="1">
      <alignment vertical="center"/>
    </xf>
    <xf numFmtId="0" fontId="10" fillId="0" borderId="34" xfId="0" applyFont="1" applyBorder="1" applyAlignment="1">
      <alignment vertical="center" wrapText="1"/>
    </xf>
    <xf numFmtId="6" fontId="6" fillId="0" borderId="25" xfId="0" applyNumberFormat="1" applyFont="1" applyBorder="1" applyAlignment="1" applyProtection="1">
      <alignment vertical="center"/>
      <protection locked="0"/>
    </xf>
    <xf numFmtId="6" fontId="6" fillId="0" borderId="25" xfId="0" applyNumberFormat="1" applyFont="1" applyFill="1" applyBorder="1" applyAlignment="1" applyProtection="1">
      <alignment vertical="center"/>
      <protection hidden="1"/>
    </xf>
    <xf numFmtId="6" fontId="6" fillId="0" borderId="60" xfId="0" applyNumberFormat="1" applyFont="1" applyFill="1" applyBorder="1" applyAlignment="1" applyProtection="1">
      <alignment vertical="center"/>
      <protection hidden="1"/>
    </xf>
    <xf numFmtId="0" fontId="3" fillId="0" borderId="61"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wrapText="1"/>
    </xf>
    <xf numFmtId="6" fontId="6" fillId="0" borderId="64" xfId="0" applyNumberFormat="1" applyFont="1" applyBorder="1" applyAlignment="1" applyProtection="1">
      <alignment vertical="center"/>
      <protection hidden="1"/>
    </xf>
    <xf numFmtId="6" fontId="6" fillId="0" borderId="65" xfId="0" applyNumberFormat="1" applyFont="1" applyBorder="1" applyAlignment="1" applyProtection="1">
      <alignment vertical="center"/>
      <protection hidden="1"/>
    </xf>
    <xf numFmtId="0" fontId="3" fillId="0" borderId="58" xfId="0" applyFont="1" applyBorder="1" applyAlignment="1">
      <alignment vertical="center"/>
    </xf>
    <xf numFmtId="6" fontId="6" fillId="0" borderId="23" xfId="0" applyNumberFormat="1" applyFont="1" applyBorder="1" applyAlignment="1" applyProtection="1">
      <alignment vertical="center"/>
      <protection locked="0"/>
    </xf>
    <xf numFmtId="6" fontId="6" fillId="0" borderId="23" xfId="0" applyNumberFormat="1" applyFont="1" applyFill="1" applyBorder="1" applyAlignment="1" applyProtection="1">
      <alignment vertical="center"/>
      <protection locked="0"/>
    </xf>
    <xf numFmtId="6" fontId="6" fillId="0" borderId="66" xfId="0" applyNumberFormat="1" applyFont="1" applyBorder="1" applyAlignment="1" applyProtection="1">
      <alignment vertical="center"/>
      <protection locked="0"/>
    </xf>
    <xf numFmtId="0" fontId="3" fillId="0" borderId="16" xfId="0" applyFont="1" applyBorder="1" applyAlignment="1">
      <alignment vertical="center"/>
    </xf>
    <xf numFmtId="0" fontId="10" fillId="0" borderId="11" xfId="0" applyFont="1" applyBorder="1" applyAlignment="1">
      <alignment vertical="center"/>
    </xf>
    <xf numFmtId="0" fontId="10" fillId="0" borderId="29" xfId="0" applyFont="1" applyBorder="1" applyAlignment="1">
      <alignment vertical="center" wrapText="1"/>
    </xf>
    <xf numFmtId="0" fontId="3" fillId="0" borderId="24" xfId="0" applyFont="1" applyBorder="1" applyAlignment="1">
      <alignment/>
    </xf>
    <xf numFmtId="0" fontId="10" fillId="0" borderId="12" xfId="0" applyFont="1" applyBorder="1" applyAlignment="1">
      <alignment vertical="top"/>
    </xf>
    <xf numFmtId="0" fontId="10" fillId="0" borderId="34" xfId="0" applyFont="1" applyBorder="1" applyAlignment="1">
      <alignment vertical="top" wrapText="1"/>
    </xf>
    <xf numFmtId="6" fontId="6" fillId="0" borderId="25" xfId="0" applyNumberFormat="1" applyFont="1" applyFill="1" applyBorder="1" applyAlignment="1" applyProtection="1">
      <alignment vertical="center"/>
      <protection locked="0"/>
    </xf>
    <xf numFmtId="6" fontId="6" fillId="0" borderId="60" xfId="0" applyNumberFormat="1" applyFont="1" applyBorder="1" applyAlignment="1" applyProtection="1">
      <alignment vertical="center"/>
      <protection locked="0"/>
    </xf>
    <xf numFmtId="0" fontId="3" fillId="0" borderId="61" xfId="0" applyFont="1" applyBorder="1" applyAlignment="1">
      <alignment/>
    </xf>
    <xf numFmtId="0" fontId="29" fillId="0" borderId="62" xfId="0" applyFont="1" applyBorder="1" applyAlignment="1">
      <alignment vertical="center"/>
    </xf>
    <xf numFmtId="0" fontId="9" fillId="0" borderId="63" xfId="0" applyFont="1" applyBorder="1" applyAlignment="1">
      <alignment vertical="center"/>
    </xf>
    <xf numFmtId="0" fontId="0" fillId="0" borderId="62" xfId="0" applyFill="1" applyBorder="1" applyAlignment="1">
      <alignment/>
    </xf>
    <xf numFmtId="0" fontId="10" fillId="0" borderId="62" xfId="0" applyFont="1" applyFill="1" applyBorder="1" applyAlignment="1">
      <alignment wrapText="1"/>
    </xf>
    <xf numFmtId="6" fontId="3" fillId="0" borderId="62" xfId="0" applyNumberFormat="1" applyFont="1" applyFill="1" applyBorder="1" applyAlignment="1">
      <alignment vertical="center"/>
    </xf>
    <xf numFmtId="0" fontId="28" fillId="33" borderId="17" xfId="0" applyFont="1" applyFill="1" applyBorder="1" applyAlignment="1" applyProtection="1">
      <alignment vertical="center"/>
      <protection hidden="1"/>
    </xf>
    <xf numFmtId="6" fontId="6" fillId="33" borderId="57" xfId="0" applyNumberFormat="1" applyFont="1" applyFill="1" applyBorder="1" applyAlignment="1" applyProtection="1">
      <alignment vertical="center"/>
      <protection/>
    </xf>
    <xf numFmtId="6" fontId="6" fillId="33" borderId="67" xfId="0" applyNumberFormat="1" applyFont="1" applyFill="1" applyBorder="1" applyAlignment="1" applyProtection="1">
      <alignment vertical="center"/>
      <protection/>
    </xf>
    <xf numFmtId="6" fontId="6" fillId="0" borderId="42" xfId="0" applyNumberFormat="1" applyFont="1" applyBorder="1" applyAlignment="1" applyProtection="1">
      <alignment vertical="center"/>
      <protection locked="0"/>
    </xf>
    <xf numFmtId="6" fontId="6" fillId="0" borderId="42" xfId="0" applyNumberFormat="1" applyFont="1" applyFill="1" applyBorder="1" applyAlignment="1" applyProtection="1">
      <alignment vertical="center"/>
      <protection locked="0"/>
    </xf>
    <xf numFmtId="6" fontId="6" fillId="0" borderId="68" xfId="0" applyNumberFormat="1" applyFont="1" applyBorder="1" applyAlignment="1" applyProtection="1">
      <alignment vertical="center"/>
      <protection locked="0"/>
    </xf>
    <xf numFmtId="0" fontId="29" fillId="0" borderId="63" xfId="0" applyFont="1" applyBorder="1" applyAlignment="1">
      <alignment vertical="center" wrapText="1"/>
    </xf>
    <xf numFmtId="49" fontId="4" fillId="0" borderId="35" xfId="0" applyNumberFormat="1" applyFont="1" applyBorder="1" applyAlignment="1">
      <alignment vertical="center"/>
    </xf>
    <xf numFmtId="0" fontId="4" fillId="0" borderId="13" xfId="0" applyFont="1" applyBorder="1" applyAlignment="1">
      <alignment vertical="center"/>
    </xf>
    <xf numFmtId="6" fontId="5" fillId="0" borderId="55" xfId="0" applyNumberFormat="1" applyFont="1" applyBorder="1" applyAlignment="1" applyProtection="1">
      <alignment/>
      <protection hidden="1"/>
    </xf>
    <xf numFmtId="6" fontId="3" fillId="0" borderId="69" xfId="0" applyNumberFormat="1" applyFont="1" applyFill="1" applyBorder="1" applyAlignment="1">
      <alignment vertical="center"/>
    </xf>
    <xf numFmtId="0" fontId="4" fillId="0" borderId="45" xfId="0" applyFont="1" applyBorder="1" applyAlignment="1">
      <alignment vertical="center"/>
    </xf>
    <xf numFmtId="6" fontId="28" fillId="33" borderId="57" xfId="0" applyNumberFormat="1" applyFont="1" applyFill="1" applyBorder="1" applyAlignment="1" applyProtection="1">
      <alignment vertical="center"/>
      <protection/>
    </xf>
    <xf numFmtId="6" fontId="6" fillId="0" borderId="40" xfId="0" applyNumberFormat="1" applyFont="1" applyBorder="1" applyAlignment="1" applyProtection="1">
      <alignment vertical="center"/>
      <protection locked="0"/>
    </xf>
    <xf numFmtId="0" fontId="3" fillId="0" borderId="26" xfId="0" applyFont="1" applyBorder="1" applyAlignment="1">
      <alignment vertical="center"/>
    </xf>
    <xf numFmtId="0" fontId="10" fillId="0" borderId="0" xfId="0" applyFont="1" applyBorder="1" applyAlignment="1">
      <alignment vertical="center"/>
    </xf>
    <xf numFmtId="0" fontId="10" fillId="0" borderId="43" xfId="0" applyFont="1" applyBorder="1" applyAlignment="1">
      <alignment vertical="center" wrapText="1"/>
    </xf>
    <xf numFmtId="49" fontId="4" fillId="0" borderId="35" xfId="0" applyNumberFormat="1" applyFont="1" applyBorder="1" applyAlignment="1">
      <alignment/>
    </xf>
    <xf numFmtId="0" fontId="4" fillId="0" borderId="70" xfId="0" applyFont="1" applyBorder="1" applyAlignment="1">
      <alignment/>
    </xf>
    <xf numFmtId="6" fontId="3" fillId="0" borderId="19" xfId="0" applyNumberFormat="1" applyFont="1" applyBorder="1" applyAlignment="1">
      <alignment vertical="center"/>
    </xf>
    <xf numFmtId="6" fontId="3" fillId="0" borderId="19" xfId="0" applyNumberFormat="1" applyFont="1" applyFill="1" applyBorder="1" applyAlignment="1">
      <alignment vertical="center"/>
    </xf>
    <xf numFmtId="0" fontId="4" fillId="0" borderId="43" xfId="0" applyFont="1" applyBorder="1" applyAlignment="1">
      <alignment/>
    </xf>
    <xf numFmtId="0" fontId="4" fillId="0" borderId="43" xfId="0" applyFont="1" applyBorder="1" applyAlignment="1">
      <alignment vertical="top"/>
    </xf>
    <xf numFmtId="0" fontId="3" fillId="0" borderId="71" xfId="0" applyFont="1" applyBorder="1" applyAlignment="1">
      <alignment horizontal="left" wrapText="1"/>
    </xf>
    <xf numFmtId="0" fontId="0" fillId="0" borderId="0" xfId="0" applyFont="1" applyAlignment="1" applyProtection="1">
      <alignment/>
      <protection hidden="1"/>
    </xf>
    <xf numFmtId="0" fontId="4" fillId="0" borderId="10" xfId="0" applyFont="1" applyBorder="1" applyAlignment="1">
      <alignment vertical="center" wrapText="1"/>
    </xf>
    <xf numFmtId="0" fontId="4" fillId="0" borderId="44" xfId="0" applyFont="1" applyBorder="1" applyAlignment="1">
      <alignment vertical="center" wrapText="1"/>
    </xf>
    <xf numFmtId="0" fontId="9" fillId="0" borderId="62" xfId="0" applyFont="1" applyBorder="1" applyAlignment="1">
      <alignment vertical="center"/>
    </xf>
    <xf numFmtId="0" fontId="4" fillId="0" borderId="13" xfId="0" applyFont="1" applyBorder="1" applyAlignment="1">
      <alignment/>
    </xf>
    <xf numFmtId="0" fontId="3" fillId="0" borderId="14" xfId="0" applyFont="1" applyBorder="1" applyAlignment="1">
      <alignment horizontal="left" wrapText="1"/>
    </xf>
    <xf numFmtId="0" fontId="7" fillId="0" borderId="0" xfId="0" applyFont="1" applyBorder="1" applyAlignment="1">
      <alignment wrapText="1"/>
    </xf>
    <xf numFmtId="0" fontId="0" fillId="0" borderId="0" xfId="0" applyBorder="1" applyAlignment="1">
      <alignment wrapText="1"/>
    </xf>
    <xf numFmtId="0" fontId="7" fillId="0" borderId="63" xfId="0" applyFont="1" applyBorder="1" applyAlignment="1">
      <alignment horizontal="centerContinuous"/>
    </xf>
    <xf numFmtId="0" fontId="30" fillId="0" borderId="0" xfId="0" applyFont="1" applyAlignment="1">
      <alignment/>
    </xf>
    <xf numFmtId="0" fontId="0" fillId="0" borderId="0" xfId="0" applyAlignment="1">
      <alignment/>
    </xf>
    <xf numFmtId="1" fontId="26" fillId="0" borderId="67" xfId="0" applyNumberFormat="1" applyFont="1" applyBorder="1" applyAlignment="1" applyProtection="1">
      <alignment horizontal="center"/>
      <protection hidden="1"/>
    </xf>
    <xf numFmtId="0" fontId="0" fillId="0" borderId="22" xfId="0" applyBorder="1" applyAlignment="1">
      <alignment horizontal="centerContinuous"/>
    </xf>
    <xf numFmtId="0" fontId="0" fillId="0" borderId="23" xfId="0" applyBorder="1" applyAlignment="1">
      <alignment horizontal="centerContinuous"/>
    </xf>
    <xf numFmtId="0" fontId="0" fillId="0" borderId="28" xfId="0" applyBorder="1" applyAlignment="1">
      <alignment horizontal="centerContinuous"/>
    </xf>
    <xf numFmtId="0" fontId="0" fillId="0" borderId="40" xfId="0" applyBorder="1" applyAlignment="1">
      <alignment wrapText="1"/>
    </xf>
    <xf numFmtId="0" fontId="0" fillId="0" borderId="63" xfId="0" applyBorder="1" applyAlignment="1">
      <alignment wrapText="1"/>
    </xf>
    <xf numFmtId="1" fontId="26" fillId="0" borderId="64" xfId="0" applyNumberFormat="1" applyFont="1" applyBorder="1" applyAlignment="1" applyProtection="1">
      <alignment horizontal="center"/>
      <protection hidden="1"/>
    </xf>
    <xf numFmtId="1" fontId="26" fillId="0" borderId="64" xfId="0" applyNumberFormat="1" applyFont="1" applyFill="1" applyBorder="1" applyAlignment="1" applyProtection="1">
      <alignment horizontal="center"/>
      <protection hidden="1"/>
    </xf>
    <xf numFmtId="1" fontId="26" fillId="0" borderId="65" xfId="0" applyNumberFormat="1" applyFont="1" applyBorder="1" applyAlignment="1" applyProtection="1">
      <alignment horizontal="center"/>
      <protection hidden="1"/>
    </xf>
    <xf numFmtId="0" fontId="3" fillId="0" borderId="26" xfId="0" applyFont="1" applyBorder="1" applyAlignment="1">
      <alignment/>
    </xf>
    <xf numFmtId="0" fontId="10" fillId="0" borderId="0" xfId="0" applyFont="1" applyBorder="1" applyAlignment="1">
      <alignment vertical="top"/>
    </xf>
    <xf numFmtId="0" fontId="10" fillId="0" borderId="43" xfId="0" applyFont="1" applyBorder="1" applyAlignment="1">
      <alignment vertical="top" wrapText="1"/>
    </xf>
    <xf numFmtId="0" fontId="4" fillId="0" borderId="72" xfId="0" applyFont="1" applyBorder="1" applyAlignment="1">
      <alignment horizontal="centerContinuous"/>
    </xf>
    <xf numFmtId="0" fontId="4" fillId="0" borderId="64" xfId="0" applyFont="1" applyBorder="1" applyAlignment="1">
      <alignment horizontal="centerContinuous"/>
    </xf>
    <xf numFmtId="0" fontId="4" fillId="0" borderId="73" xfId="0" applyFont="1"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70" xfId="0" applyBorder="1" applyAlignment="1">
      <alignment wrapText="1"/>
    </xf>
    <xf numFmtId="0" fontId="0" fillId="0" borderId="74" xfId="0" applyBorder="1" applyAlignment="1">
      <alignment horizontal="centerContinuous"/>
    </xf>
    <xf numFmtId="0" fontId="0" fillId="0" borderId="25" xfId="0" applyBorder="1" applyAlignment="1">
      <alignment horizontal="centerContinuous"/>
    </xf>
    <xf numFmtId="0" fontId="0" fillId="0" borderId="55" xfId="0" applyBorder="1" applyAlignment="1">
      <alignment horizontal="centerContinuous"/>
    </xf>
    <xf numFmtId="0" fontId="0" fillId="0" borderId="34" xfId="0" applyBorder="1" applyAlignment="1">
      <alignment wrapText="1"/>
    </xf>
    <xf numFmtId="0" fontId="0" fillId="0" borderId="75" xfId="0" applyBorder="1" applyAlignment="1">
      <alignment horizontal="centerContinuous"/>
    </xf>
    <xf numFmtId="0" fontId="0" fillId="0" borderId="39" xfId="0" applyBorder="1" applyAlignment="1">
      <alignment horizontal="centerContinuous"/>
    </xf>
    <xf numFmtId="0" fontId="0" fillId="0" borderId="71" xfId="0" applyBorder="1" applyAlignment="1">
      <alignment wrapText="1"/>
    </xf>
    <xf numFmtId="49" fontId="0" fillId="33" borderId="43" xfId="0" applyNumberFormat="1" applyFill="1" applyBorder="1" applyAlignment="1" applyProtection="1">
      <alignment/>
      <protection/>
    </xf>
    <xf numFmtId="0" fontId="0" fillId="0" borderId="23" xfId="0" applyBorder="1" applyAlignment="1" applyProtection="1">
      <alignment/>
      <protection locked="0"/>
    </xf>
    <xf numFmtId="0" fontId="0" fillId="0" borderId="39" xfId="0" applyBorder="1" applyAlignment="1" applyProtection="1">
      <alignment/>
      <protection locked="0"/>
    </xf>
    <xf numFmtId="0" fontId="0" fillId="0" borderId="66" xfId="0" applyBorder="1" applyAlignment="1" applyProtection="1">
      <alignment/>
      <protection locked="0"/>
    </xf>
    <xf numFmtId="0" fontId="0" fillId="0" borderId="69" xfId="0" applyBorder="1" applyAlignment="1" applyProtection="1">
      <alignment/>
      <protection locked="0"/>
    </xf>
    <xf numFmtId="0" fontId="7" fillId="0" borderId="62" xfId="0" applyFont="1" applyBorder="1" applyAlignment="1">
      <alignment horizontal="centerContinuous"/>
    </xf>
    <xf numFmtId="49" fontId="4" fillId="0" borderId="14" xfId="0" applyNumberFormat="1" applyFont="1" applyBorder="1" applyAlignment="1">
      <alignment/>
    </xf>
    <xf numFmtId="6" fontId="3" fillId="34" borderId="39" xfId="0" applyNumberFormat="1" applyFont="1" applyFill="1" applyBorder="1" applyAlignment="1">
      <alignment vertical="center"/>
    </xf>
    <xf numFmtId="0" fontId="4" fillId="0" borderId="62" xfId="0" applyFont="1" applyBorder="1" applyAlignment="1">
      <alignment vertical="top"/>
    </xf>
    <xf numFmtId="0" fontId="4" fillId="0" borderId="62" xfId="0" applyFont="1" applyBorder="1" applyAlignment="1">
      <alignment/>
    </xf>
    <xf numFmtId="0" fontId="4" fillId="0" borderId="63" xfId="0" applyFont="1" applyBorder="1" applyAlignment="1">
      <alignment/>
    </xf>
    <xf numFmtId="0" fontId="27" fillId="0" borderId="34" xfId="0" applyNumberFormat="1" applyFont="1" applyFill="1" applyBorder="1" applyAlignment="1" applyProtection="1">
      <alignment horizontal="center" vertical="center"/>
      <protection locked="0"/>
    </xf>
    <xf numFmtId="1" fontId="26" fillId="0" borderId="45" xfId="0" applyNumberFormat="1" applyFont="1" applyFill="1" applyBorder="1" applyAlignment="1" applyProtection="1">
      <alignment horizontal="center"/>
      <protection hidden="1"/>
    </xf>
    <xf numFmtId="6" fontId="6" fillId="0" borderId="43"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hidden="1"/>
    </xf>
    <xf numFmtId="6" fontId="6" fillId="0" borderId="63" xfId="0" applyNumberFormat="1" applyFont="1" applyBorder="1" applyAlignment="1" applyProtection="1">
      <alignment vertical="center"/>
      <protection hidden="1"/>
    </xf>
    <xf numFmtId="6" fontId="6" fillId="0" borderId="40"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locked="0"/>
    </xf>
    <xf numFmtId="6" fontId="6" fillId="0" borderId="29" xfId="0" applyNumberFormat="1" applyFont="1" applyFill="1" applyBorder="1" applyAlignment="1" applyProtection="1">
      <alignment vertical="center"/>
      <protection locked="0"/>
    </xf>
    <xf numFmtId="6" fontId="5" fillId="0" borderId="34" xfId="0" applyNumberFormat="1" applyFont="1" applyBorder="1" applyAlignment="1" applyProtection="1">
      <alignment/>
      <protection hidden="1"/>
    </xf>
    <xf numFmtId="6" fontId="3" fillId="0" borderId="70" xfId="0" applyNumberFormat="1" applyFont="1" applyFill="1" applyBorder="1" applyAlignment="1">
      <alignment vertical="center"/>
    </xf>
    <xf numFmtId="0" fontId="27" fillId="0" borderId="60" xfId="0" applyNumberFormat="1" applyFont="1" applyBorder="1" applyAlignment="1" applyProtection="1">
      <alignment horizontal="center" vertical="center"/>
      <protection locked="0"/>
    </xf>
    <xf numFmtId="0" fontId="6" fillId="33" borderId="68" xfId="0" applyFont="1" applyFill="1" applyBorder="1" applyAlignment="1">
      <alignment vertical="center"/>
    </xf>
    <xf numFmtId="6" fontId="5" fillId="0" borderId="60" xfId="0" applyNumberFormat="1" applyFont="1" applyBorder="1" applyAlignment="1" applyProtection="1">
      <alignment/>
      <protection hidden="1"/>
    </xf>
    <xf numFmtId="6" fontId="6" fillId="0" borderId="66" xfId="0" applyNumberFormat="1" applyFont="1" applyFill="1" applyBorder="1" applyAlignment="1" applyProtection="1">
      <alignment vertical="center"/>
      <protection locked="0"/>
    </xf>
    <xf numFmtId="6" fontId="6" fillId="0" borderId="68" xfId="0" applyNumberFormat="1" applyFont="1" applyFill="1" applyBorder="1" applyAlignment="1" applyProtection="1">
      <alignment vertical="center"/>
      <protection locked="0"/>
    </xf>
    <xf numFmtId="6" fontId="6" fillId="0" borderId="60" xfId="0" applyNumberFormat="1" applyFont="1" applyFill="1" applyBorder="1" applyAlignment="1" applyProtection="1">
      <alignment vertical="center"/>
      <protection locked="0"/>
    </xf>
    <xf numFmtId="0" fontId="27" fillId="0" borderId="60" xfId="0" applyNumberFormat="1" applyFont="1" applyFill="1" applyBorder="1" applyAlignment="1" applyProtection="1">
      <alignment horizontal="center" vertical="center"/>
      <protection locked="0"/>
    </xf>
    <xf numFmtId="1" fontId="26" fillId="0" borderId="76" xfId="0" applyNumberFormat="1" applyFont="1" applyFill="1" applyBorder="1" applyAlignment="1" applyProtection="1">
      <alignment horizontal="center"/>
      <protection hidden="1"/>
    </xf>
    <xf numFmtId="6" fontId="6" fillId="33" borderId="68"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locked="0"/>
    </xf>
    <xf numFmtId="6" fontId="3" fillId="0" borderId="73" xfId="0" applyNumberFormat="1" applyFont="1" applyFill="1" applyBorder="1" applyAlignment="1">
      <alignment vertical="center"/>
    </xf>
    <xf numFmtId="49" fontId="5" fillId="0" borderId="26" xfId="0" applyNumberFormat="1" applyFont="1" applyBorder="1" applyAlignment="1">
      <alignment/>
    </xf>
    <xf numFmtId="0" fontId="0" fillId="0" borderId="10" xfId="0" applyFont="1" applyBorder="1" applyAlignment="1">
      <alignment vertical="center"/>
    </xf>
    <xf numFmtId="0" fontId="0" fillId="0" borderId="62" xfId="0" applyFont="1" applyBorder="1" applyAlignment="1">
      <alignment vertical="center"/>
    </xf>
    <xf numFmtId="0" fontId="0" fillId="0" borderId="44" xfId="0" applyFont="1" applyBorder="1" applyAlignment="1">
      <alignment vertical="center"/>
    </xf>
    <xf numFmtId="0" fontId="0" fillId="0" borderId="12" xfId="0" applyFont="1" applyBorder="1" applyAlignment="1">
      <alignment vertical="top"/>
    </xf>
    <xf numFmtId="0" fontId="0" fillId="0" borderId="14" xfId="0" applyFont="1" applyBorder="1" applyAlignment="1">
      <alignment horizontal="left"/>
    </xf>
    <xf numFmtId="49" fontId="31" fillId="0" borderId="61" xfId="0" applyNumberFormat="1" applyFont="1" applyBorder="1" applyAlignment="1">
      <alignment vertical="center"/>
    </xf>
    <xf numFmtId="6" fontId="29" fillId="0" borderId="69" xfId="0" applyNumberFormat="1" applyFont="1" applyFill="1" applyBorder="1" applyAlignment="1">
      <alignment vertical="center"/>
    </xf>
    <xf numFmtId="6" fontId="3" fillId="34" borderId="57" xfId="0" applyNumberFormat="1" applyFont="1" applyFill="1" applyBorder="1" applyAlignment="1">
      <alignment vertical="center"/>
    </xf>
    <xf numFmtId="6" fontId="5" fillId="0" borderId="67" xfId="0" applyNumberFormat="1" applyFont="1" applyBorder="1" applyAlignment="1">
      <alignment horizontal="center" vertical="center"/>
    </xf>
    <xf numFmtId="6" fontId="4" fillId="0" borderId="71" xfId="0" applyNumberFormat="1" applyFont="1" applyFill="1" applyBorder="1" applyAlignment="1">
      <alignment horizontal="center" vertical="center"/>
    </xf>
    <xf numFmtId="6" fontId="3" fillId="34" borderId="77" xfId="0" applyNumberFormat="1" applyFont="1" applyFill="1" applyBorder="1" applyAlignment="1">
      <alignment vertical="center"/>
    </xf>
    <xf numFmtId="6" fontId="3" fillId="34" borderId="78" xfId="0" applyNumberFormat="1" applyFont="1" applyFill="1" applyBorder="1" applyAlignment="1">
      <alignment vertical="center"/>
    </xf>
    <xf numFmtId="0" fontId="6" fillId="0" borderId="0" xfId="0" applyFont="1" applyAlignment="1" applyProtection="1">
      <alignment horizontal="right"/>
      <protection hidden="1"/>
    </xf>
    <xf numFmtId="0" fontId="0" fillId="0" borderId="45" xfId="0" applyBorder="1" applyAlignment="1">
      <alignment/>
    </xf>
    <xf numFmtId="0" fontId="0" fillId="0" borderId="29" xfId="0" applyBorder="1" applyAlignment="1">
      <alignment/>
    </xf>
    <xf numFmtId="0" fontId="0" fillId="0" borderId="79" xfId="0" applyBorder="1" applyAlignment="1">
      <alignment/>
    </xf>
    <xf numFmtId="0" fontId="0" fillId="0" borderId="44" xfId="0" applyBorder="1" applyAlignment="1">
      <alignment/>
    </xf>
    <xf numFmtId="0" fontId="0" fillId="0" borderId="80" xfId="0" applyBorder="1" applyAlignment="1">
      <alignment/>
    </xf>
    <xf numFmtId="0" fontId="0" fillId="0" borderId="81" xfId="0" applyBorder="1" applyAlignment="1">
      <alignment/>
    </xf>
    <xf numFmtId="0" fontId="0" fillId="0" borderId="47" xfId="0" applyBorder="1" applyAlignment="1">
      <alignment/>
    </xf>
    <xf numFmtId="6" fontId="0" fillId="0" borderId="55" xfId="0" applyNumberFormat="1" applyFont="1" applyBorder="1" applyAlignment="1" applyProtection="1">
      <alignment vertical="center"/>
      <protection locked="0"/>
    </xf>
    <xf numFmtId="6" fontId="0" fillId="0" borderId="28" xfId="0" applyNumberFormat="1" applyBorder="1" applyAlignment="1" applyProtection="1">
      <alignment/>
      <protection/>
    </xf>
    <xf numFmtId="0" fontId="10" fillId="0" borderId="37" xfId="0" applyFont="1" applyBorder="1" applyAlignment="1" applyProtection="1">
      <alignment horizontal="left"/>
      <protection/>
    </xf>
    <xf numFmtId="49" fontId="10" fillId="0" borderId="70" xfId="0" applyNumberFormat="1" applyFont="1" applyBorder="1" applyAlignment="1" applyProtection="1">
      <alignment horizontal="center"/>
      <protection/>
    </xf>
    <xf numFmtId="49" fontId="10" fillId="0" borderId="40" xfId="0" applyNumberFormat="1" applyFont="1" applyBorder="1" applyAlignment="1" applyProtection="1">
      <alignment horizontal="center"/>
      <protection/>
    </xf>
    <xf numFmtId="49" fontId="24" fillId="0" borderId="29" xfId="0" applyNumberFormat="1" applyFont="1" applyBorder="1" applyAlignment="1" applyProtection="1">
      <alignment/>
      <protection/>
    </xf>
    <xf numFmtId="49" fontId="24" fillId="33" borderId="29" xfId="0" applyNumberFormat="1" applyFont="1" applyFill="1" applyBorder="1" applyAlignment="1" applyProtection="1">
      <alignment vertical="top"/>
      <protection/>
    </xf>
    <xf numFmtId="49" fontId="24" fillId="0" borderId="29" xfId="0" applyNumberFormat="1" applyFont="1" applyBorder="1" applyAlignment="1" applyProtection="1">
      <alignment vertical="top"/>
      <protection/>
    </xf>
    <xf numFmtId="49" fontId="24" fillId="0" borderId="34" xfId="0" applyNumberFormat="1" applyFont="1" applyBorder="1" applyAlignment="1" applyProtection="1">
      <alignment vertical="top"/>
      <protection/>
    </xf>
    <xf numFmtId="49" fontId="24" fillId="0" borderId="40" xfId="0" applyNumberFormat="1" applyFont="1" applyBorder="1" applyAlignment="1" applyProtection="1">
      <alignment vertical="top"/>
      <protection/>
    </xf>
    <xf numFmtId="0" fontId="0" fillId="0" borderId="70" xfId="0" applyBorder="1" applyAlignment="1" applyProtection="1">
      <alignment horizontal="centerContinuous"/>
      <protection/>
    </xf>
    <xf numFmtId="0" fontId="0" fillId="0" borderId="71" xfId="0" applyBorder="1" applyAlignment="1" applyProtection="1">
      <alignment horizontal="centerContinuous"/>
      <protection/>
    </xf>
    <xf numFmtId="0" fontId="0" fillId="0" borderId="43"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0" fillId="0" borderId="82"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84" xfId="0" applyFont="1" applyBorder="1" applyAlignment="1" applyProtection="1">
      <alignment horizontal="center"/>
      <protection/>
    </xf>
    <xf numFmtId="0" fontId="0" fillId="33" borderId="85" xfId="0" applyFill="1" applyBorder="1" applyAlignment="1" applyProtection="1">
      <alignment/>
      <protection/>
    </xf>
    <xf numFmtId="6" fontId="0" fillId="0" borderId="84" xfId="0" applyNumberFormat="1" applyBorder="1" applyAlignment="1" applyProtection="1">
      <alignment/>
      <protection/>
    </xf>
    <xf numFmtId="6" fontId="0" fillId="0" borderId="32" xfId="0" applyNumberFormat="1" applyBorder="1" applyAlignment="1" applyProtection="1">
      <alignment/>
      <protection/>
    </xf>
    <xf numFmtId="6" fontId="0" fillId="33" borderId="32" xfId="0" applyNumberFormat="1" applyFill="1" applyBorder="1" applyAlignment="1" applyProtection="1">
      <alignment/>
      <protection/>
    </xf>
    <xf numFmtId="6" fontId="0" fillId="0" borderId="86" xfId="0" applyNumberFormat="1" applyBorder="1" applyAlignment="1" applyProtection="1">
      <alignment/>
      <protection/>
    </xf>
    <xf numFmtId="49" fontId="24" fillId="0" borderId="32" xfId="0" applyNumberFormat="1" applyFont="1" applyBorder="1" applyAlignment="1" applyProtection="1">
      <alignment vertical="top"/>
      <protection/>
    </xf>
    <xf numFmtId="0" fontId="0" fillId="0" borderId="87"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 fillId="0" borderId="0" xfId="0" applyFont="1" applyAlignment="1" applyProtection="1">
      <alignment/>
      <protection/>
    </xf>
    <xf numFmtId="49" fontId="0" fillId="0" borderId="0" xfId="0" applyNumberFormat="1" applyAlignment="1" applyProtection="1">
      <alignment horizontal="right"/>
      <protection/>
    </xf>
    <xf numFmtId="0" fontId="0" fillId="33" borderId="35" xfId="0" applyFill="1" applyBorder="1" applyAlignment="1" applyProtection="1">
      <alignment/>
      <protection/>
    </xf>
    <xf numFmtId="0" fontId="0" fillId="33" borderId="13" xfId="0" applyFill="1" applyBorder="1" applyAlignment="1" applyProtection="1">
      <alignment/>
      <protection/>
    </xf>
    <xf numFmtId="0" fontId="10" fillId="0" borderId="19" xfId="0" applyFont="1" applyBorder="1" applyAlignment="1" applyProtection="1">
      <alignment horizontal="left"/>
      <protection/>
    </xf>
    <xf numFmtId="0" fontId="10" fillId="0" borderId="88" xfId="0" applyFont="1" applyBorder="1" applyAlignment="1" applyProtection="1">
      <alignment horizontal="center"/>
      <protection/>
    </xf>
    <xf numFmtId="0" fontId="0" fillId="33" borderId="26" xfId="0" applyFill="1" applyBorder="1" applyAlignment="1" applyProtection="1">
      <alignment/>
      <protection/>
    </xf>
    <xf numFmtId="0" fontId="0" fillId="33" borderId="0" xfId="0" applyFill="1" applyBorder="1" applyAlignment="1" applyProtection="1">
      <alignment/>
      <protection/>
    </xf>
    <xf numFmtId="0" fontId="10" fillId="0" borderId="37" xfId="0"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4" fillId="33" borderId="15" xfId="0" applyFont="1" applyFill="1" applyBorder="1" applyAlignment="1" applyProtection="1">
      <alignment horizontal="centerContinuous"/>
      <protection/>
    </xf>
    <xf numFmtId="0" fontId="4" fillId="33" borderId="10" xfId="0" applyFont="1" applyFill="1" applyBorder="1" applyAlignment="1" applyProtection="1">
      <alignment horizontal="centerContinuous"/>
      <protection/>
    </xf>
    <xf numFmtId="0" fontId="10" fillId="0" borderId="28" xfId="0" applyFont="1" applyBorder="1" applyAlignment="1" applyProtection="1">
      <alignment horizontal="center"/>
      <protection/>
    </xf>
    <xf numFmtId="0" fontId="10" fillId="0" borderId="30" xfId="0" applyFont="1" applyBorder="1" applyAlignment="1" applyProtection="1">
      <alignment horizontal="center"/>
      <protection/>
    </xf>
    <xf numFmtId="49" fontId="10" fillId="0" borderId="28" xfId="0" applyNumberFormat="1" applyFont="1" applyBorder="1" applyAlignment="1" applyProtection="1">
      <alignment horizontal="center"/>
      <protection/>
    </xf>
    <xf numFmtId="49" fontId="10" fillId="0" borderId="28" xfId="0" applyNumberFormat="1" applyFont="1" applyBorder="1" applyAlignment="1" applyProtection="1">
      <alignment horizontal="left"/>
      <protection/>
    </xf>
    <xf numFmtId="0" fontId="0" fillId="33" borderId="27" xfId="0" applyFill="1" applyBorder="1" applyAlignment="1" applyProtection="1">
      <alignment/>
      <protection/>
    </xf>
    <xf numFmtId="0" fontId="0" fillId="33" borderId="89" xfId="0" applyFill="1" applyBorder="1" applyAlignment="1" applyProtection="1">
      <alignment/>
      <protection/>
    </xf>
    <xf numFmtId="49" fontId="0" fillId="33" borderId="27" xfId="0" applyNumberFormat="1" applyFill="1" applyBorder="1" applyAlignment="1" applyProtection="1">
      <alignment/>
      <protection/>
    </xf>
    <xf numFmtId="0" fontId="9" fillId="33" borderId="16" xfId="0" applyFont="1" applyFill="1" applyBorder="1" applyAlignment="1" applyProtection="1">
      <alignment/>
      <protection/>
    </xf>
    <xf numFmtId="0" fontId="0" fillId="33" borderId="11" xfId="0" applyFill="1" applyBorder="1" applyAlignment="1" applyProtection="1">
      <alignment/>
      <protection/>
    </xf>
    <xf numFmtId="6" fontId="0" fillId="33" borderId="17" xfId="0" applyNumberFormat="1" applyFill="1" applyBorder="1" applyAlignment="1" applyProtection="1">
      <alignment/>
      <protection/>
    </xf>
    <xf numFmtId="6" fontId="0" fillId="33" borderId="31" xfId="0" applyNumberFormat="1" applyFill="1" applyBorder="1" applyAlignment="1" applyProtection="1">
      <alignment/>
      <protection/>
    </xf>
    <xf numFmtId="49" fontId="24" fillId="33" borderId="17" xfId="0" applyNumberFormat="1" applyFont="1" applyFill="1" applyBorder="1" applyAlignment="1" applyProtection="1">
      <alignment vertical="top"/>
      <protection/>
    </xf>
    <xf numFmtId="6" fontId="0" fillId="0" borderId="31" xfId="0" applyNumberFormat="1" applyBorder="1" applyAlignment="1" applyProtection="1">
      <alignment/>
      <protection/>
    </xf>
    <xf numFmtId="6" fontId="0" fillId="0" borderId="30" xfId="0" applyNumberFormat="1" applyBorder="1" applyAlignment="1" applyProtection="1">
      <alignment/>
      <protection/>
    </xf>
    <xf numFmtId="49" fontId="24" fillId="0" borderId="28" xfId="0" applyNumberFormat="1" applyFont="1" applyBorder="1" applyAlignment="1" applyProtection="1">
      <alignment vertical="top"/>
      <protection/>
    </xf>
    <xf numFmtId="6" fontId="0" fillId="0" borderId="28" xfId="0" applyNumberFormat="1" applyFont="1" applyBorder="1" applyAlignment="1" applyProtection="1">
      <alignment vertical="center"/>
      <protection/>
    </xf>
    <xf numFmtId="6" fontId="0" fillId="0" borderId="17" xfId="0" applyNumberFormat="1" applyFont="1" applyBorder="1" applyAlignment="1" applyProtection="1">
      <alignment/>
      <protection locked="0"/>
    </xf>
    <xf numFmtId="6" fontId="0" fillId="0" borderId="55" xfId="0" applyNumberFormat="1" applyFont="1" applyBorder="1" applyAlignment="1" applyProtection="1">
      <alignment/>
      <protection locked="0"/>
    </xf>
    <xf numFmtId="6" fontId="0" fillId="0" borderId="28" xfId="0" applyNumberFormat="1" applyFont="1" applyBorder="1" applyAlignment="1" applyProtection="1">
      <alignment/>
      <protection/>
    </xf>
    <xf numFmtId="6" fontId="0" fillId="0" borderId="17" xfId="0" applyNumberFormat="1" applyFont="1" applyBorder="1" applyAlignment="1" applyProtection="1">
      <alignment/>
      <protection/>
    </xf>
    <xf numFmtId="6" fontId="7" fillId="33" borderId="17" xfId="0" applyNumberFormat="1" applyFont="1" applyFill="1" applyBorder="1" applyAlignment="1" applyProtection="1">
      <alignment horizontal="center"/>
      <protection/>
    </xf>
    <xf numFmtId="6" fontId="7" fillId="33" borderId="31" xfId="0" applyNumberFormat="1" applyFont="1" applyFill="1" applyBorder="1" applyAlignment="1" applyProtection="1">
      <alignment horizontal="center"/>
      <protection/>
    </xf>
    <xf numFmtId="6" fontId="0" fillId="0" borderId="28" xfId="0" applyNumberFormat="1" applyBorder="1" applyAlignment="1" applyProtection="1">
      <alignment/>
      <protection hidden="1"/>
    </xf>
    <xf numFmtId="6" fontId="0" fillId="33" borderId="17" xfId="0" applyNumberFormat="1" applyFill="1" applyBorder="1" applyAlignment="1" applyProtection="1">
      <alignment/>
      <protection hidden="1"/>
    </xf>
    <xf numFmtId="6" fontId="0" fillId="0" borderId="55" xfId="0" applyNumberFormat="1" applyBorder="1" applyAlignment="1" applyProtection="1">
      <alignment/>
      <protection hidden="1"/>
    </xf>
    <xf numFmtId="6" fontId="0" fillId="0" borderId="90" xfId="0" applyNumberFormat="1" applyBorder="1" applyAlignment="1" applyProtection="1">
      <alignment/>
      <protection hidden="1"/>
    </xf>
    <xf numFmtId="6" fontId="0" fillId="0" borderId="11" xfId="0" applyNumberFormat="1" applyBorder="1" applyAlignment="1" applyProtection="1">
      <alignment/>
      <protection hidden="1"/>
    </xf>
    <xf numFmtId="6" fontId="0" fillId="0" borderId="17" xfId="0" applyNumberFormat="1" applyFont="1" applyBorder="1" applyAlignment="1" applyProtection="1">
      <alignment vertical="center"/>
      <protection hidden="1"/>
    </xf>
    <xf numFmtId="6" fontId="0" fillId="0" borderId="17" xfId="0" applyNumberFormat="1" applyFont="1" applyBorder="1" applyAlignment="1" applyProtection="1">
      <alignment/>
      <protection hidden="1"/>
    </xf>
    <xf numFmtId="6" fontId="0" fillId="0" borderId="0" xfId="0" applyNumberFormat="1" applyBorder="1" applyAlignment="1">
      <alignment/>
    </xf>
    <xf numFmtId="0" fontId="0" fillId="0" borderId="0" xfId="0" applyBorder="1" applyAlignment="1">
      <alignment horizontal="center"/>
    </xf>
    <xf numFmtId="6" fontId="6" fillId="0" borderId="67" xfId="0" applyNumberFormat="1" applyFont="1" applyBorder="1" applyAlignment="1" applyProtection="1">
      <alignment/>
      <protection hidden="1"/>
    </xf>
    <xf numFmtId="6" fontId="6" fillId="0" borderId="68" xfId="0" applyNumberFormat="1" applyFont="1" applyBorder="1" applyAlignment="1" applyProtection="1">
      <alignment/>
      <protection hidden="1"/>
    </xf>
    <xf numFmtId="6" fontId="6" fillId="0" borderId="91" xfId="0" applyNumberFormat="1" applyFont="1" applyBorder="1" applyAlignment="1" applyProtection="1">
      <alignment/>
      <protection hidden="1"/>
    </xf>
    <xf numFmtId="6" fontId="6" fillId="0" borderId="66" xfId="0" applyNumberFormat="1" applyFont="1" applyBorder="1" applyAlignment="1" applyProtection="1">
      <alignment/>
      <protection hidden="1"/>
    </xf>
    <xf numFmtId="0" fontId="6" fillId="0" borderId="66" xfId="0" applyFont="1" applyBorder="1" applyAlignment="1" applyProtection="1">
      <alignment/>
      <protection hidden="1"/>
    </xf>
    <xf numFmtId="6" fontId="6" fillId="0" borderId="92" xfId="0" applyNumberFormat="1" applyFont="1" applyBorder="1" applyAlignment="1" applyProtection="1">
      <alignment/>
      <protection hidden="1"/>
    </xf>
    <xf numFmtId="6" fontId="6" fillId="0" borderId="93" xfId="0" applyNumberFormat="1" applyFont="1" applyBorder="1" applyAlignment="1">
      <alignment vertical="center"/>
    </xf>
    <xf numFmtId="0" fontId="0" fillId="0" borderId="65" xfId="0" applyFill="1" applyBorder="1" applyAlignment="1">
      <alignment horizontal="center" vertical="center"/>
    </xf>
    <xf numFmtId="0" fontId="0" fillId="0" borderId="65" xfId="0" applyBorder="1" applyAlignment="1">
      <alignment horizontal="center" vertical="center"/>
    </xf>
    <xf numFmtId="0" fontId="6" fillId="0" borderId="62" xfId="0" applyFont="1" applyBorder="1" applyAlignment="1">
      <alignment horizontal="centerContinuous" vertical="center"/>
    </xf>
    <xf numFmtId="0" fontId="6" fillId="0" borderId="63" xfId="0" applyFont="1" applyBorder="1" applyAlignment="1">
      <alignment horizontal="centerContinuous" vertical="center"/>
    </xf>
    <xf numFmtId="6" fontId="6" fillId="0" borderId="92" xfId="0" applyNumberFormat="1" applyFont="1" applyBorder="1" applyAlignment="1" applyProtection="1">
      <alignment vertical="center"/>
      <protection locked="0"/>
    </xf>
    <xf numFmtId="0" fontId="3" fillId="0" borderId="61" xfId="0" applyFont="1" applyBorder="1" applyAlignment="1">
      <alignment horizontal="center" vertical="center"/>
    </xf>
    <xf numFmtId="0" fontId="6" fillId="0" borderId="0" xfId="0" applyFont="1" applyAlignment="1" applyProtection="1">
      <alignment horizontal="left"/>
      <protection hidden="1"/>
    </xf>
    <xf numFmtId="14" fontId="3" fillId="0" borderId="0" xfId="0" applyNumberFormat="1" applyFont="1" applyAlignment="1" applyProtection="1">
      <alignment horizontal="left" vertical="center"/>
      <protection hidden="1"/>
    </xf>
    <xf numFmtId="0" fontId="30"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protection/>
    </xf>
    <xf numFmtId="0" fontId="6" fillId="0" borderId="0" xfId="0" applyFont="1" applyAlignment="1" applyProtection="1">
      <alignment horizontal="left"/>
      <protection/>
    </xf>
    <xf numFmtId="49" fontId="0" fillId="0" borderId="0" xfId="0" applyNumberFormat="1" applyAlignment="1" applyProtection="1">
      <alignment/>
      <protection/>
    </xf>
    <xf numFmtId="0" fontId="38" fillId="0" borderId="0" xfId="0" applyFont="1" applyAlignment="1" applyProtection="1">
      <alignment vertical="center"/>
      <protection/>
    </xf>
    <xf numFmtId="49" fontId="7" fillId="0" borderId="0" xfId="0" applyNumberFormat="1" applyFont="1" applyAlignment="1">
      <alignment/>
    </xf>
    <xf numFmtId="0" fontId="0" fillId="0" borderId="87" xfId="0" applyBorder="1" applyAlignment="1">
      <alignment/>
    </xf>
    <xf numFmtId="0" fontId="0" fillId="0" borderId="50" xfId="0" applyBorder="1" applyAlignment="1">
      <alignment/>
    </xf>
    <xf numFmtId="0" fontId="0" fillId="0" borderId="48" xfId="0" applyBorder="1" applyAlignment="1">
      <alignment/>
    </xf>
    <xf numFmtId="0" fontId="0" fillId="0" borderId="51" xfId="0" applyBorder="1" applyAlignment="1">
      <alignment/>
    </xf>
    <xf numFmtId="0" fontId="9" fillId="0" borderId="50" xfId="0" applyFont="1" applyBorder="1" applyAlignment="1">
      <alignment/>
    </xf>
    <xf numFmtId="0" fontId="3" fillId="0" borderId="12" xfId="0" applyFont="1" applyBorder="1" applyAlignment="1">
      <alignment/>
    </xf>
    <xf numFmtId="0" fontId="3" fillId="0" borderId="51" xfId="0" applyFont="1" applyBorder="1" applyAlignment="1">
      <alignment/>
    </xf>
    <xf numFmtId="6" fontId="3" fillId="0" borderId="0" xfId="0" applyNumberFormat="1" applyFont="1" applyAlignment="1" applyProtection="1">
      <alignment/>
      <protection hidden="1"/>
    </xf>
    <xf numFmtId="0" fontId="3" fillId="0" borderId="10" xfId="0" applyFont="1" applyBorder="1" applyAlignment="1">
      <alignment/>
    </xf>
    <xf numFmtId="0" fontId="3" fillId="0" borderId="48" xfId="0" applyFont="1" applyBorder="1" applyAlignment="1">
      <alignment/>
    </xf>
    <xf numFmtId="6" fontId="6" fillId="0" borderId="0" xfId="0" applyNumberFormat="1" applyFont="1" applyBorder="1" applyAlignment="1" applyProtection="1">
      <alignment/>
      <protection hidden="1"/>
    </xf>
    <xf numFmtId="6" fontId="7" fillId="0" borderId="0" xfId="0" applyNumberFormat="1" applyFont="1" applyFill="1" applyBorder="1" applyAlignment="1" applyProtection="1">
      <alignment vertical="center"/>
      <protection hidden="1"/>
    </xf>
    <xf numFmtId="6" fontId="26" fillId="0" borderId="0" xfId="0" applyNumberFormat="1" applyFont="1" applyAlignment="1" applyProtection="1">
      <alignment/>
      <protection hidden="1"/>
    </xf>
    <xf numFmtId="0" fontId="3" fillId="0" borderId="0" xfId="0" applyFont="1" applyBorder="1" applyAlignment="1">
      <alignment/>
    </xf>
    <xf numFmtId="0" fontId="3" fillId="0" borderId="50" xfId="0" applyFont="1" applyBorder="1" applyAlignment="1">
      <alignment/>
    </xf>
    <xf numFmtId="6" fontId="37" fillId="0" borderId="0" xfId="0" applyNumberFormat="1" applyFont="1" applyAlignment="1" applyProtection="1">
      <alignment/>
      <protection hidden="1"/>
    </xf>
    <xf numFmtId="0" fontId="3" fillId="0" borderId="0" xfId="0" applyFont="1" applyFill="1" applyAlignment="1" applyProtection="1">
      <alignment/>
      <protection hidden="1"/>
    </xf>
    <xf numFmtId="0" fontId="3" fillId="0" borderId="11" xfId="0" applyFont="1" applyBorder="1" applyAlignment="1">
      <alignment/>
    </xf>
    <xf numFmtId="0" fontId="3" fillId="0" borderId="47" xfId="0" applyFont="1" applyBorder="1" applyAlignment="1">
      <alignment/>
    </xf>
    <xf numFmtId="0" fontId="3" fillId="0" borderId="14" xfId="0" applyFont="1" applyBorder="1" applyAlignment="1">
      <alignment/>
    </xf>
    <xf numFmtId="0" fontId="3" fillId="0" borderId="49" xfId="0" applyFont="1" applyBorder="1" applyAlignment="1">
      <alignment/>
    </xf>
    <xf numFmtId="49" fontId="6" fillId="0" borderId="0" xfId="0" applyNumberFormat="1" applyFont="1" applyAlignment="1">
      <alignment horizontal="centerContinuous"/>
    </xf>
    <xf numFmtId="0" fontId="2" fillId="0" borderId="0" xfId="0" applyFont="1" applyAlignment="1" applyProtection="1">
      <alignment horizontal="centerContinuous" vertical="center"/>
      <protection/>
    </xf>
    <xf numFmtId="0" fontId="0" fillId="0" borderId="74" xfId="0" applyFont="1" applyBorder="1" applyAlignment="1" applyProtection="1">
      <alignment vertical="center"/>
      <protection hidden="1"/>
    </xf>
    <xf numFmtId="49" fontId="0" fillId="0" borderId="12" xfId="0" applyNumberFormat="1" applyFont="1" applyBorder="1" applyAlignment="1">
      <alignment horizontal="center"/>
    </xf>
    <xf numFmtId="0" fontId="0" fillId="0" borderId="22" xfId="0" applyFont="1" applyBorder="1" applyAlignment="1" applyProtection="1">
      <alignment vertical="center"/>
      <protection hidden="1"/>
    </xf>
    <xf numFmtId="49" fontId="0" fillId="0" borderId="10" xfId="0" applyNumberFormat="1" applyFont="1" applyBorder="1" applyAlignment="1">
      <alignment horizontal="center"/>
    </xf>
    <xf numFmtId="0" fontId="0" fillId="0" borderId="94" xfId="0" applyFont="1" applyBorder="1" applyAlignment="1" applyProtection="1">
      <alignment vertical="center"/>
      <protection hidden="1"/>
    </xf>
    <xf numFmtId="0" fontId="0" fillId="0" borderId="42" xfId="0" applyFont="1" applyBorder="1" applyAlignment="1" applyProtection="1">
      <alignment vertical="center"/>
      <protection hidden="1"/>
    </xf>
    <xf numFmtId="49" fontId="0" fillId="0" borderId="11" xfId="0" applyNumberFormat="1" applyFont="1" applyBorder="1" applyAlignment="1">
      <alignment horizontal="center"/>
    </xf>
    <xf numFmtId="0" fontId="0" fillId="0" borderId="20" xfId="0" applyFont="1" applyBorder="1" applyAlignment="1" applyProtection="1">
      <alignment vertical="center"/>
      <protection hidden="1"/>
    </xf>
    <xf numFmtId="49" fontId="0" fillId="0" borderId="0" xfId="0" applyNumberFormat="1" applyFont="1" applyBorder="1" applyAlignment="1">
      <alignment horizontal="center"/>
    </xf>
    <xf numFmtId="0" fontId="22" fillId="0" borderId="12" xfId="0" applyFont="1" applyBorder="1" applyAlignment="1">
      <alignment horizontal="center"/>
    </xf>
    <xf numFmtId="0" fontId="39" fillId="0" borderId="26" xfId="0" applyFont="1" applyBorder="1" applyAlignment="1" applyProtection="1">
      <alignment horizontal="centerContinuous" vertical="center"/>
      <protection hidden="1"/>
    </xf>
    <xf numFmtId="0" fontId="39" fillId="0" borderId="43" xfId="0" applyFont="1" applyBorder="1" applyAlignment="1" applyProtection="1">
      <alignment horizontal="centerContinuous" vertical="center"/>
      <protection hidden="1"/>
    </xf>
    <xf numFmtId="0" fontId="22" fillId="0" borderId="0" xfId="0" applyFont="1" applyBorder="1" applyAlignment="1">
      <alignment horizontal="center"/>
    </xf>
    <xf numFmtId="0" fontId="0" fillId="0" borderId="40" xfId="0" applyFont="1" applyBorder="1" applyAlignment="1" applyProtection="1">
      <alignment vertical="center"/>
      <protection hidden="1"/>
    </xf>
    <xf numFmtId="0" fontId="0" fillId="0" borderId="43" xfId="0" applyFont="1" applyBorder="1" applyAlignment="1" applyProtection="1">
      <alignment vertical="center"/>
      <protection hidden="1"/>
    </xf>
    <xf numFmtId="0" fontId="0" fillId="0" borderId="55" xfId="0" applyFont="1" applyBorder="1" applyAlignment="1" applyProtection="1">
      <alignment vertical="center"/>
      <protection hidden="1"/>
    </xf>
    <xf numFmtId="0" fontId="9" fillId="0" borderId="55" xfId="0" applyFont="1" applyBorder="1" applyAlignment="1">
      <alignment/>
    </xf>
    <xf numFmtId="0" fontId="0" fillId="0" borderId="28" xfId="0" applyFont="1" applyBorder="1" applyAlignment="1" applyProtection="1">
      <alignment vertical="center"/>
      <protection hidden="1"/>
    </xf>
    <xf numFmtId="0" fontId="22" fillId="0" borderId="55" xfId="0" applyFont="1" applyBorder="1" applyAlignment="1">
      <alignment horizontal="center"/>
    </xf>
    <xf numFmtId="49" fontId="0" fillId="0" borderId="14" xfId="0" applyNumberFormat="1" applyFont="1" applyBorder="1" applyAlignment="1">
      <alignment horizontal="center"/>
    </xf>
    <xf numFmtId="0" fontId="0" fillId="0" borderId="27" xfId="0" applyFont="1" applyBorder="1" applyAlignment="1" applyProtection="1">
      <alignment vertical="center"/>
      <protection hidden="1"/>
    </xf>
    <xf numFmtId="0" fontId="3" fillId="0" borderId="0" xfId="0" applyFont="1" applyBorder="1" applyAlignment="1" applyProtection="1">
      <alignment/>
      <protection hidden="1"/>
    </xf>
    <xf numFmtId="6" fontId="0" fillId="0" borderId="55" xfId="0" applyNumberFormat="1" applyFont="1" applyBorder="1" applyAlignment="1" applyProtection="1">
      <alignment vertical="center"/>
      <protection hidden="1"/>
    </xf>
    <xf numFmtId="49" fontId="24" fillId="0" borderId="34" xfId="0" applyNumberFormat="1" applyFont="1" applyBorder="1" applyAlignment="1" applyProtection="1">
      <alignment vertical="top"/>
      <protection hidden="1"/>
    </xf>
    <xf numFmtId="6" fontId="0" fillId="0" borderId="33" xfId="0" applyNumberFormat="1" applyBorder="1" applyAlignment="1" applyProtection="1">
      <alignment/>
      <protection hidden="1"/>
    </xf>
    <xf numFmtId="6" fontId="0" fillId="0" borderId="86" xfId="0" applyNumberFormat="1" applyBorder="1" applyAlignment="1" applyProtection="1">
      <alignment/>
      <protection hidden="1"/>
    </xf>
    <xf numFmtId="6" fontId="0" fillId="0" borderId="0" xfId="0" applyNumberFormat="1" applyAlignment="1">
      <alignment/>
    </xf>
    <xf numFmtId="6" fontId="0" fillId="0" borderId="0" xfId="0" applyNumberFormat="1" applyAlignment="1" applyProtection="1">
      <alignment/>
      <protection hidden="1"/>
    </xf>
    <xf numFmtId="6" fontId="0" fillId="0" borderId="55" xfId="0" applyNumberFormat="1" applyFont="1" applyBorder="1" applyAlignment="1" applyProtection="1">
      <alignment/>
      <protection hidden="1"/>
    </xf>
    <xf numFmtId="8" fontId="0" fillId="0" borderId="0" xfId="0" applyNumberFormat="1" applyAlignment="1">
      <alignment/>
    </xf>
    <xf numFmtId="8" fontId="0" fillId="0" borderId="55" xfId="0" applyNumberFormat="1" applyFont="1" applyBorder="1" applyAlignment="1" applyProtection="1">
      <alignment vertical="center"/>
      <protection hidden="1"/>
    </xf>
    <xf numFmtId="0" fontId="40" fillId="33" borderId="53" xfId="0" applyFont="1" applyFill="1" applyBorder="1" applyAlignment="1">
      <alignment horizontal="left" vertical="center"/>
    </xf>
    <xf numFmtId="0" fontId="0" fillId="33" borderId="41" xfId="0" applyFill="1" applyBorder="1" applyAlignment="1">
      <alignment vertical="center"/>
    </xf>
    <xf numFmtId="0" fontId="0" fillId="33" borderId="12" xfId="0" applyFill="1" applyBorder="1" applyAlignment="1">
      <alignment vertical="center"/>
    </xf>
    <xf numFmtId="0" fontId="0" fillId="33" borderId="34" xfId="0" applyFill="1" applyBorder="1" applyAlignment="1">
      <alignment vertical="center"/>
    </xf>
    <xf numFmtId="0" fontId="28" fillId="33" borderId="17" xfId="0" applyFont="1" applyFill="1" applyBorder="1" applyAlignment="1">
      <alignment horizontal="left" vertical="center"/>
    </xf>
    <xf numFmtId="0" fontId="28" fillId="33" borderId="17" xfId="0" applyFont="1" applyFill="1" applyBorder="1" applyAlignment="1" applyProtection="1">
      <alignment horizontal="left" vertical="center"/>
      <protection hidden="1"/>
    </xf>
    <xf numFmtId="6" fontId="28" fillId="33" borderId="57" xfId="0" applyNumberFormat="1" applyFont="1" applyFill="1" applyBorder="1" applyAlignment="1" applyProtection="1">
      <alignment horizontal="left" vertical="center"/>
      <protection hidden="1"/>
    </xf>
    <xf numFmtId="6" fontId="3" fillId="0" borderId="0" xfId="0" applyNumberFormat="1" applyFont="1" applyAlignment="1">
      <alignment/>
    </xf>
    <xf numFmtId="0" fontId="39" fillId="0" borderId="24" xfId="0" applyFont="1" applyBorder="1" applyAlignment="1" applyProtection="1">
      <alignment horizontal="centerContinuous" vertical="center"/>
      <protection hidden="1"/>
    </xf>
    <xf numFmtId="0" fontId="39" fillId="0" borderId="34" xfId="0" applyFont="1" applyBorder="1" applyAlignment="1" applyProtection="1">
      <alignment horizontal="centerContinuous" vertical="center"/>
      <protection hidden="1"/>
    </xf>
    <xf numFmtId="6" fontId="39" fillId="0" borderId="24" xfId="0" applyNumberFormat="1" applyFont="1" applyBorder="1" applyAlignment="1" applyProtection="1">
      <alignment horizontal="centerContinuous" vertical="center"/>
      <protection hidden="1"/>
    </xf>
    <xf numFmtId="6" fontId="39" fillId="0" borderId="34" xfId="0" applyNumberFormat="1" applyFont="1" applyBorder="1" applyAlignment="1" applyProtection="1">
      <alignment horizontal="centerContinuous" vertical="center"/>
      <protection hidden="1"/>
    </xf>
    <xf numFmtId="6" fontId="6" fillId="0" borderId="0" xfId="0" applyNumberFormat="1" applyFont="1" applyBorder="1" applyAlignment="1" applyProtection="1">
      <alignment vertical="center"/>
      <protection locked="0"/>
    </xf>
    <xf numFmtId="6" fontId="6" fillId="0" borderId="27" xfId="0" applyNumberFormat="1" applyFont="1" applyBorder="1" applyAlignment="1" applyProtection="1">
      <alignment vertical="center"/>
      <protection hidden="1"/>
    </xf>
    <xf numFmtId="6" fontId="6" fillId="0" borderId="95" xfId="0" applyNumberFormat="1" applyFont="1" applyBorder="1" applyAlignment="1" applyProtection="1">
      <alignment horizontal="right" vertical="center"/>
      <protection hidden="1"/>
    </xf>
    <xf numFmtId="6" fontId="3" fillId="0" borderId="76" xfId="0" applyNumberFormat="1" applyFont="1" applyFill="1" applyBorder="1" applyAlignment="1" applyProtection="1">
      <alignment vertical="center"/>
      <protection hidden="1"/>
    </xf>
    <xf numFmtId="6" fontId="0" fillId="0" borderId="55" xfId="0" applyNumberFormat="1" applyBorder="1" applyAlignment="1" applyProtection="1">
      <alignment vertical="center"/>
      <protection hidden="1"/>
    </xf>
    <xf numFmtId="49" fontId="11" fillId="0" borderId="34" xfId="0" applyNumberFormat="1" applyFont="1" applyBorder="1" applyAlignment="1" applyProtection="1">
      <alignment vertical="center"/>
      <protection hidden="1"/>
    </xf>
    <xf numFmtId="6" fontId="0" fillId="0" borderId="33" xfId="0" applyNumberFormat="1" applyBorder="1" applyAlignment="1" applyProtection="1">
      <alignment vertical="center"/>
      <protection hidden="1"/>
    </xf>
    <xf numFmtId="6" fontId="6" fillId="0" borderId="28" xfId="0" applyNumberFormat="1" applyFont="1" applyBorder="1" applyAlignment="1" applyProtection="1">
      <alignment horizontal="right"/>
      <protection hidden="1"/>
    </xf>
    <xf numFmtId="49" fontId="11" fillId="0" borderId="40" xfId="0" applyNumberFormat="1" applyFont="1" applyBorder="1" applyAlignment="1" applyProtection="1">
      <alignment/>
      <protection hidden="1"/>
    </xf>
    <xf numFmtId="6" fontId="6" fillId="0" borderId="30" xfId="0" applyNumberFormat="1" applyFont="1" applyBorder="1" applyAlignment="1" applyProtection="1">
      <alignment horizontal="right"/>
      <protection hidden="1"/>
    </xf>
    <xf numFmtId="8" fontId="0" fillId="0" borderId="55" xfId="0" applyNumberFormat="1" applyBorder="1" applyAlignment="1" applyProtection="1">
      <alignment/>
      <protection hidden="1"/>
    </xf>
    <xf numFmtId="8" fontId="11" fillId="0" borderId="34" xfId="0" applyNumberFormat="1" applyFont="1" applyBorder="1" applyAlignment="1" applyProtection="1">
      <alignment/>
      <protection hidden="1"/>
    </xf>
    <xf numFmtId="8" fontId="0" fillId="0" borderId="33" xfId="0" applyNumberFormat="1" applyBorder="1" applyAlignment="1" applyProtection="1">
      <alignment/>
      <protection hidden="1"/>
    </xf>
    <xf numFmtId="6" fontId="0" fillId="0" borderId="28" xfId="0" applyNumberFormat="1" applyBorder="1" applyAlignment="1" applyProtection="1">
      <alignment horizontal="right"/>
      <protection hidden="1"/>
    </xf>
    <xf numFmtId="6" fontId="0" fillId="0" borderId="30" xfId="0" applyNumberFormat="1" applyBorder="1" applyAlignment="1" applyProtection="1">
      <alignment horizontal="right"/>
      <protection hidden="1"/>
    </xf>
    <xf numFmtId="49" fontId="0" fillId="0" borderId="28" xfId="0" applyNumberFormat="1" applyFont="1" applyBorder="1" applyAlignment="1" applyProtection="1">
      <alignment horizontal="right"/>
      <protection hidden="1"/>
    </xf>
    <xf numFmtId="0" fontId="42"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0" xfId="0" applyAlignment="1" applyProtection="1">
      <alignment horizontal="left"/>
      <protection hidden="1"/>
    </xf>
    <xf numFmtId="0" fontId="2" fillId="35" borderId="0" xfId="0" applyFont="1" applyFill="1" applyAlignment="1">
      <alignment horizontal="centerContinuous"/>
    </xf>
    <xf numFmtId="0" fontId="0" fillId="35" borderId="0" xfId="0" applyFill="1" applyAlignment="1">
      <alignment horizontal="centerContinuous"/>
    </xf>
    <xf numFmtId="0" fontId="0" fillId="35" borderId="0" xfId="0" applyFill="1" applyAlignment="1">
      <alignment/>
    </xf>
    <xf numFmtId="0" fontId="2" fillId="35" borderId="0" xfId="0" applyFont="1" applyFill="1" applyAlignment="1">
      <alignment horizontal="left"/>
    </xf>
    <xf numFmtId="49" fontId="6" fillId="35" borderId="0" xfId="0" applyNumberFormat="1" applyFont="1" applyFill="1" applyAlignment="1">
      <alignment horizontal="right"/>
    </xf>
    <xf numFmtId="0" fontId="6" fillId="35" borderId="0" xfId="0" applyFont="1" applyFill="1" applyAlignment="1">
      <alignment/>
    </xf>
    <xf numFmtId="0" fontId="3" fillId="35" borderId="0" xfId="0" applyFont="1" applyFill="1" applyAlignment="1">
      <alignment/>
    </xf>
    <xf numFmtId="49" fontId="43" fillId="35" borderId="0" xfId="0" applyNumberFormat="1" applyFont="1" applyFill="1" applyAlignment="1">
      <alignment horizontal="right"/>
    </xf>
    <xf numFmtId="0" fontId="43" fillId="35" borderId="0" xfId="0" applyFont="1" applyFill="1" applyAlignment="1">
      <alignment/>
    </xf>
    <xf numFmtId="0" fontId="35" fillId="35" borderId="0" xfId="0" applyFont="1" applyFill="1" applyAlignment="1">
      <alignment/>
    </xf>
    <xf numFmtId="0" fontId="36" fillId="35" borderId="0" xfId="0" applyFont="1" applyFill="1" applyAlignment="1">
      <alignment/>
    </xf>
    <xf numFmtId="0" fontId="37" fillId="35" borderId="0" xfId="0" applyFont="1" applyFill="1" applyAlignment="1">
      <alignment/>
    </xf>
    <xf numFmtId="0" fontId="5" fillId="35" borderId="0" xfId="0" applyFont="1" applyFill="1" applyAlignment="1">
      <alignment/>
    </xf>
    <xf numFmtId="0" fontId="2" fillId="35" borderId="0" xfId="0" applyFont="1" applyFill="1" applyAlignment="1">
      <alignment/>
    </xf>
    <xf numFmtId="49" fontId="0" fillId="35" borderId="0" xfId="0" applyNumberFormat="1" applyFill="1" applyAlignment="1">
      <alignment horizontal="right"/>
    </xf>
    <xf numFmtId="0" fontId="22" fillId="0" borderId="0" xfId="0" applyFont="1" applyAlignment="1" applyProtection="1">
      <alignment horizontal="center"/>
      <protection hidden="1"/>
    </xf>
    <xf numFmtId="0" fontId="9" fillId="0" borderId="0" xfId="0" applyFont="1" applyAlignment="1" applyProtection="1">
      <alignment/>
      <protection hidden="1"/>
    </xf>
    <xf numFmtId="0" fontId="22" fillId="0" borderId="0" xfId="0" applyFont="1" applyAlignment="1" applyProtection="1">
      <alignment horizontal="left"/>
      <protection hidden="1"/>
    </xf>
    <xf numFmtId="6" fontId="0" fillId="0" borderId="31" xfId="0" applyNumberFormat="1" applyFont="1" applyBorder="1" applyAlignment="1" applyProtection="1">
      <alignment/>
      <protection hidden="1"/>
    </xf>
    <xf numFmtId="0" fontId="39" fillId="0" borderId="15" xfId="0" applyFont="1" applyBorder="1" applyAlignment="1" applyProtection="1">
      <alignment horizontal="centerContinuous" vertical="center"/>
      <protection hidden="1"/>
    </xf>
    <xf numFmtId="0" fontId="39" fillId="0" borderId="40" xfId="0" applyFont="1" applyBorder="1" applyAlignment="1" applyProtection="1">
      <alignment horizontal="centerContinuous" vertical="center"/>
      <protection hidden="1"/>
    </xf>
    <xf numFmtId="0" fontId="9" fillId="0" borderId="48" xfId="0" applyFont="1" applyBorder="1" applyAlignment="1">
      <alignment/>
    </xf>
    <xf numFmtId="0" fontId="0" fillId="0" borderId="0" xfId="0" applyFont="1" applyBorder="1" applyAlignment="1" applyProtection="1">
      <alignment vertical="center"/>
      <protection hidden="1"/>
    </xf>
    <xf numFmtId="0" fontId="9" fillId="0" borderId="38" xfId="0" applyFont="1" applyBorder="1" applyAlignment="1">
      <alignment/>
    </xf>
    <xf numFmtId="49" fontId="0" fillId="33" borderId="17" xfId="0" applyNumberFormat="1" applyFont="1" applyFill="1" applyBorder="1" applyAlignment="1" applyProtection="1">
      <alignment vertical="top"/>
      <protection/>
    </xf>
    <xf numFmtId="6" fontId="6" fillId="0" borderId="55" xfId="0" applyNumberFormat="1" applyFont="1" applyBorder="1" applyAlignment="1" applyProtection="1">
      <alignment vertical="center"/>
      <protection/>
    </xf>
    <xf numFmtId="49" fontId="24" fillId="0" borderId="12" xfId="0" applyNumberFormat="1" applyFont="1" applyBorder="1" applyAlignment="1" applyProtection="1">
      <alignment vertical="top"/>
      <protection/>
    </xf>
    <xf numFmtId="49" fontId="24" fillId="0" borderId="51" xfId="0" applyNumberFormat="1" applyFont="1" applyBorder="1" applyAlignment="1" applyProtection="1">
      <alignment vertical="top"/>
      <protection/>
    </xf>
    <xf numFmtId="176" fontId="0" fillId="0" borderId="17" xfId="0" applyNumberFormat="1" applyFont="1" applyBorder="1" applyAlignment="1" applyProtection="1">
      <alignment horizontal="center"/>
      <protection locked="0"/>
    </xf>
    <xf numFmtId="176" fontId="0" fillId="0" borderId="28" xfId="0" applyNumberFormat="1" applyFont="1" applyBorder="1" applyAlignment="1" applyProtection="1">
      <alignment horizontal="center"/>
      <protection locked="0"/>
    </xf>
    <xf numFmtId="0" fontId="0" fillId="0" borderId="14" xfId="0" applyBorder="1" applyAlignment="1">
      <alignment horizontal="center" vertical="center"/>
    </xf>
    <xf numFmtId="0" fontId="0" fillId="33" borderId="37" xfId="0" applyFill="1" applyBorder="1" applyAlignment="1">
      <alignment horizontal="center"/>
    </xf>
    <xf numFmtId="0" fontId="0" fillId="33" borderId="42" xfId="0" applyFill="1" applyBorder="1" applyAlignment="1">
      <alignment horizontal="center"/>
    </xf>
    <xf numFmtId="0" fontId="0" fillId="33" borderId="28" xfId="0" applyFill="1" applyBorder="1" applyAlignment="1">
      <alignment horizontal="center"/>
    </xf>
    <xf numFmtId="0" fontId="0" fillId="33" borderId="17" xfId="0" applyFill="1" applyBorder="1" applyAlignment="1">
      <alignment horizontal="center"/>
    </xf>
    <xf numFmtId="0" fontId="0" fillId="33" borderId="17" xfId="0" applyFill="1" applyBorder="1" applyAlignment="1" applyProtection="1">
      <alignment horizontal="center"/>
      <protection hidden="1"/>
    </xf>
    <xf numFmtId="4" fontId="0" fillId="33" borderId="38" xfId="0" applyNumberFormat="1" applyFill="1" applyBorder="1" applyAlignment="1" applyProtection="1">
      <alignment horizontal="center"/>
      <protection hidden="1"/>
    </xf>
    <xf numFmtId="176" fontId="0" fillId="0" borderId="27" xfId="0" applyNumberFormat="1" applyFont="1" applyBorder="1" applyAlignment="1">
      <alignment horizontal="center"/>
    </xf>
    <xf numFmtId="176" fontId="0" fillId="0" borderId="55" xfId="0" applyNumberFormat="1" applyFont="1" applyBorder="1" applyAlignment="1">
      <alignment horizontal="center"/>
    </xf>
    <xf numFmtId="176" fontId="0" fillId="0" borderId="17" xfId="0" applyNumberFormat="1" applyFont="1" applyBorder="1" applyAlignment="1" applyProtection="1">
      <alignment horizontal="center"/>
      <protection hidden="1"/>
    </xf>
    <xf numFmtId="176" fontId="0" fillId="33" borderId="17" xfId="0" applyNumberFormat="1" applyFont="1" applyFill="1" applyBorder="1" applyAlignment="1">
      <alignment horizontal="center"/>
    </xf>
    <xf numFmtId="176" fontId="0" fillId="0" borderId="55" xfId="0" applyNumberFormat="1" applyFont="1" applyBorder="1" applyAlignment="1" applyProtection="1">
      <alignment horizontal="center"/>
      <protection/>
    </xf>
    <xf numFmtId="176" fontId="0" fillId="0" borderId="27" xfId="0" applyNumberFormat="1" applyFont="1" applyFill="1" applyBorder="1" applyAlignment="1">
      <alignment horizontal="center"/>
    </xf>
    <xf numFmtId="176" fontId="0" fillId="0" borderId="28" xfId="0" applyNumberFormat="1" applyFont="1" applyFill="1" applyBorder="1" applyAlignment="1" applyProtection="1">
      <alignment horizontal="center"/>
      <protection locked="0"/>
    </xf>
    <xf numFmtId="176" fontId="0" fillId="0" borderId="27" xfId="0" applyNumberFormat="1" applyBorder="1" applyAlignment="1">
      <alignment horizontal="center"/>
    </xf>
    <xf numFmtId="176" fontId="0" fillId="0" borderId="28" xfId="0" applyNumberFormat="1" applyBorder="1" applyAlignment="1" applyProtection="1">
      <alignment horizontal="center"/>
      <protection locked="0"/>
    </xf>
    <xf numFmtId="176" fontId="0" fillId="0" borderId="28" xfId="0" applyNumberFormat="1" applyBorder="1" applyAlignment="1" applyProtection="1">
      <alignment horizontal="center"/>
      <protection hidden="1"/>
    </xf>
    <xf numFmtId="176" fontId="0" fillId="0" borderId="17" xfId="0" applyNumberFormat="1" applyFont="1" applyBorder="1" applyAlignment="1" applyProtection="1">
      <alignment horizontal="center" vertical="center"/>
      <protection hidden="1"/>
    </xf>
    <xf numFmtId="176" fontId="0" fillId="33" borderId="42" xfId="0" applyNumberFormat="1" applyFont="1" applyFill="1" applyBorder="1" applyAlignment="1">
      <alignment horizontal="center"/>
    </xf>
    <xf numFmtId="176" fontId="0" fillId="0" borderId="55" xfId="0" applyNumberFormat="1" applyFont="1" applyBorder="1" applyAlignment="1" applyProtection="1">
      <alignment horizontal="center" vertical="center"/>
      <protection/>
    </xf>
    <xf numFmtId="176" fontId="0" fillId="0" borderId="28" xfId="0" applyNumberFormat="1" applyFont="1" applyBorder="1" applyAlignment="1" applyProtection="1">
      <alignment horizontal="center" vertical="center"/>
      <protection locked="0"/>
    </xf>
    <xf numFmtId="176" fontId="0" fillId="33" borderId="17"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pplyProtection="1">
      <alignment horizontal="center" vertical="center"/>
      <protection locked="0"/>
    </xf>
    <xf numFmtId="176" fontId="0" fillId="0" borderId="27" xfId="0" applyNumberFormat="1" applyBorder="1" applyAlignment="1">
      <alignment horizontal="center" vertical="center"/>
    </xf>
    <xf numFmtId="176" fontId="0" fillId="0" borderId="28"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hidden="1"/>
    </xf>
    <xf numFmtId="176" fontId="0" fillId="0" borderId="53" xfId="0" applyNumberFormat="1" applyBorder="1" applyAlignment="1" applyProtection="1">
      <alignment horizontal="center" vertical="center"/>
      <protection hidden="1"/>
    </xf>
    <xf numFmtId="1" fontId="26" fillId="0" borderId="64" xfId="0" applyNumberFormat="1" applyFont="1" applyBorder="1" applyAlignment="1" applyProtection="1">
      <alignment horizontal="center"/>
      <protection hidden="1" locked="0"/>
    </xf>
    <xf numFmtId="0" fontId="10" fillId="0" borderId="19" xfId="0" applyFont="1" applyBorder="1" applyAlignment="1" applyProtection="1">
      <alignment/>
      <protection locked="0"/>
    </xf>
    <xf numFmtId="0" fontId="10" fillId="0" borderId="76" xfId="0" applyFont="1" applyBorder="1" applyAlignment="1" applyProtection="1">
      <alignment/>
      <protection locked="0"/>
    </xf>
    <xf numFmtId="0" fontId="10" fillId="0" borderId="25" xfId="0" applyFont="1" applyBorder="1" applyAlignment="1" applyProtection="1">
      <alignment/>
      <protection locked="0"/>
    </xf>
    <xf numFmtId="0" fontId="10" fillId="0" borderId="60" xfId="0" applyFont="1" applyBorder="1" applyAlignment="1" applyProtection="1">
      <alignment/>
      <protection locked="0"/>
    </xf>
    <xf numFmtId="6" fontId="24" fillId="0" borderId="40" xfId="0" applyNumberFormat="1" applyFont="1" applyBorder="1" applyAlignment="1" applyProtection="1">
      <alignment/>
      <protection/>
    </xf>
    <xf numFmtId="6" fontId="0" fillId="0" borderId="28" xfId="0" applyNumberFormat="1" applyFont="1" applyBorder="1" applyAlignment="1" applyProtection="1">
      <alignment/>
      <protection locked="0"/>
    </xf>
    <xf numFmtId="0" fontId="0" fillId="0" borderId="0" xfId="0" applyAlignment="1">
      <alignment vertical="center"/>
    </xf>
    <xf numFmtId="0" fontId="4" fillId="0" borderId="0" xfId="0" applyFont="1" applyAlignment="1">
      <alignment vertical="center"/>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0" fontId="0" fillId="0" borderId="58" xfId="0"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9" fillId="0" borderId="15" xfId="0" applyFont="1"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52" xfId="0" applyBorder="1" applyAlignment="1">
      <alignment horizontal="left" vertical="center"/>
    </xf>
    <xf numFmtId="0" fontId="4" fillId="0" borderId="0" xfId="0" applyFont="1" applyBorder="1" applyAlignment="1">
      <alignment horizontal="left" vertical="center"/>
    </xf>
    <xf numFmtId="0" fontId="0" fillId="0" borderId="44" xfId="0" applyBorder="1" applyAlignment="1">
      <alignment vertical="center"/>
    </xf>
    <xf numFmtId="0" fontId="0" fillId="0" borderId="11" xfId="0" applyBorder="1" applyAlignment="1">
      <alignment vertical="center"/>
    </xf>
    <xf numFmtId="0" fontId="0" fillId="0" borderId="8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0" xfId="0" applyAlignment="1" applyProtection="1">
      <alignment vertical="center"/>
      <protection/>
    </xf>
    <xf numFmtId="0" fontId="6" fillId="0" borderId="73" xfId="0" applyFont="1" applyBorder="1" applyAlignment="1" applyProtection="1">
      <alignment horizontal="centerContinuous" vertical="center"/>
      <protection/>
    </xf>
    <xf numFmtId="49" fontId="0" fillId="0" borderId="28" xfId="0" applyNumberFormat="1" applyFont="1" applyBorder="1" applyAlignment="1" applyProtection="1">
      <alignment horizontal="left" vertical="center"/>
      <protection/>
    </xf>
    <xf numFmtId="49" fontId="0" fillId="0" borderId="17" xfId="0" applyNumberFormat="1" applyFont="1" applyBorder="1" applyAlignment="1" applyProtection="1">
      <alignment horizontal="left" vertical="center"/>
      <protection/>
    </xf>
    <xf numFmtId="49" fontId="0" fillId="0" borderId="53" xfId="0" applyNumberFormat="1" applyFont="1" applyBorder="1" applyAlignment="1" applyProtection="1">
      <alignment horizontal="left" vertical="center"/>
      <protection/>
    </xf>
    <xf numFmtId="49" fontId="0" fillId="0" borderId="28" xfId="0" applyNumberFormat="1" applyBorder="1" applyAlignment="1" applyProtection="1">
      <alignment horizontal="left" vertical="center"/>
      <protection/>
    </xf>
    <xf numFmtId="49" fontId="0" fillId="0" borderId="17" xfId="0" applyNumberFormat="1" applyBorder="1" applyAlignment="1" applyProtection="1">
      <alignment horizontal="left" vertical="center"/>
      <protection/>
    </xf>
    <xf numFmtId="49" fontId="0" fillId="0" borderId="53" xfId="0" applyNumberFormat="1" applyBorder="1" applyAlignment="1" applyProtection="1">
      <alignment horizontal="left"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0" fillId="0" borderId="11" xfId="0" applyBorder="1" applyAlignment="1" applyProtection="1">
      <alignment vertical="center"/>
      <protection/>
    </xf>
    <xf numFmtId="0" fontId="0" fillId="0" borderId="8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41" xfId="0" applyBorder="1" applyAlignment="1" applyProtection="1">
      <alignment vertical="center"/>
      <protection/>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1" xfId="0" applyBorder="1" applyAlignment="1" applyProtection="1">
      <alignment vertical="center"/>
      <protection locked="0"/>
    </xf>
    <xf numFmtId="0" fontId="0" fillId="0" borderId="14" xfId="0" applyFont="1" applyBorder="1" applyAlignment="1">
      <alignment vertical="center"/>
    </xf>
    <xf numFmtId="0" fontId="0" fillId="0" borderId="26" xfId="0" applyBorder="1" applyAlignment="1" applyProtection="1">
      <alignment horizontal="left" vertical="center"/>
      <protection/>
    </xf>
    <xf numFmtId="49" fontId="0" fillId="0" borderId="0" xfId="0" applyNumberFormat="1" applyBorder="1" applyAlignment="1" applyProtection="1">
      <alignment vertical="center"/>
      <protection locked="0"/>
    </xf>
    <xf numFmtId="49" fontId="0" fillId="0" borderId="21" xfId="0" applyNumberFormat="1" applyBorder="1" applyAlignment="1" applyProtection="1">
      <alignment horizontal="center" vertical="center"/>
      <protection locked="0"/>
    </xf>
    <xf numFmtId="49" fontId="0" fillId="0" borderId="27" xfId="0" applyNumberFormat="1" applyBorder="1" applyAlignment="1" applyProtection="1">
      <alignment horizontal="left" vertical="center"/>
      <protection locked="0"/>
    </xf>
    <xf numFmtId="0" fontId="0" fillId="0" borderId="43" xfId="0" applyBorder="1" applyAlignment="1" applyProtection="1">
      <alignment vertical="center"/>
      <protection/>
    </xf>
    <xf numFmtId="49" fontId="0" fillId="0" borderId="0" xfId="0" applyNumberFormat="1" applyBorder="1" applyAlignment="1" applyProtection="1">
      <alignment horizontal="left" vertical="center"/>
      <protection locked="0"/>
    </xf>
    <xf numFmtId="0" fontId="0" fillId="0" borderId="50" xfId="0" applyBorder="1" applyAlignment="1" applyProtection="1">
      <alignment vertical="center"/>
      <protection/>
    </xf>
    <xf numFmtId="0" fontId="0" fillId="0" borderId="36" xfId="0" applyBorder="1" applyAlignment="1" applyProtection="1">
      <alignment horizontal="left" vertical="center"/>
      <protection/>
    </xf>
    <xf numFmtId="49" fontId="0" fillId="0" borderId="14" xfId="0" applyNumberFormat="1" applyBorder="1" applyAlignment="1" applyProtection="1">
      <alignment vertical="center"/>
      <protection locked="0"/>
    </xf>
    <xf numFmtId="0" fontId="0" fillId="0" borderId="14" xfId="0" applyBorder="1" applyAlignment="1">
      <alignment vertical="center"/>
    </xf>
    <xf numFmtId="49" fontId="0" fillId="0" borderId="39" xfId="0" applyNumberFormat="1" applyBorder="1" applyAlignment="1" applyProtection="1">
      <alignment horizontal="center" vertical="center"/>
      <protection locked="0"/>
    </xf>
    <xf numFmtId="49" fontId="0" fillId="0" borderId="38" xfId="0" applyNumberFormat="1" applyBorder="1" applyAlignment="1" applyProtection="1">
      <alignment horizontal="left" vertical="center"/>
      <protection locked="0"/>
    </xf>
    <xf numFmtId="0" fontId="0" fillId="0" borderId="71" xfId="0" applyBorder="1" applyAlignment="1" applyProtection="1">
      <alignment vertical="center"/>
      <protection/>
    </xf>
    <xf numFmtId="49" fontId="0" fillId="0" borderId="14" xfId="0" applyNumberFormat="1" applyBorder="1" applyAlignment="1" applyProtection="1">
      <alignment horizontal="left" vertical="center"/>
      <protection locked="0"/>
    </xf>
    <xf numFmtId="0" fontId="0" fillId="0" borderId="14" xfId="0" applyBorder="1" applyAlignment="1" applyProtection="1">
      <alignment vertical="center"/>
      <protection/>
    </xf>
    <xf numFmtId="0" fontId="0" fillId="0" borderId="49" xfId="0" applyBorder="1" applyAlignment="1" applyProtection="1">
      <alignment vertical="center"/>
      <protection/>
    </xf>
    <xf numFmtId="0" fontId="45" fillId="33" borderId="53" xfId="0" applyFont="1" applyFill="1" applyBorder="1" applyAlignment="1">
      <alignment vertical="center"/>
    </xf>
    <xf numFmtId="6" fontId="6" fillId="0" borderId="21" xfId="0" applyNumberFormat="1" applyFont="1" applyBorder="1" applyAlignment="1" applyProtection="1">
      <alignment vertical="center"/>
      <protection/>
    </xf>
    <xf numFmtId="6" fontId="6" fillId="0" borderId="21" xfId="0" applyNumberFormat="1" applyFont="1" applyFill="1" applyBorder="1" applyAlignment="1" applyProtection="1">
      <alignment vertical="center"/>
      <protection/>
    </xf>
    <xf numFmtId="6" fontId="6" fillId="0" borderId="59" xfId="0" applyNumberFormat="1" applyFont="1" applyBorder="1" applyAlignment="1" applyProtection="1">
      <alignment vertical="center"/>
      <protection/>
    </xf>
    <xf numFmtId="6" fontId="6" fillId="0" borderId="43"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xf>
    <xf numFmtId="14" fontId="0" fillId="0" borderId="0" xfId="0" applyNumberFormat="1" applyFont="1" applyAlignment="1">
      <alignment/>
    </xf>
    <xf numFmtId="14" fontId="0" fillId="0" borderId="0" xfId="0" applyNumberFormat="1" applyAlignment="1">
      <alignment/>
    </xf>
    <xf numFmtId="14" fontId="0" fillId="0" borderId="0" xfId="0" applyNumberFormat="1" applyFont="1" applyAlignment="1" applyProtection="1">
      <alignment horizontal="center" vertical="center"/>
      <protection hidden="1"/>
    </xf>
    <xf numFmtId="14" fontId="0" fillId="0" borderId="0" xfId="0" applyNumberFormat="1" applyFont="1" applyAlignment="1" applyProtection="1">
      <alignment horizontal="right"/>
      <protection hidden="1"/>
    </xf>
    <xf numFmtId="0" fontId="20" fillId="0" borderId="0" xfId="0" applyFont="1" applyAlignment="1" applyProtection="1">
      <alignment horizontal="centerContinuous"/>
      <protection hidden="1"/>
    </xf>
    <xf numFmtId="0" fontId="20" fillId="0" borderId="0" xfId="0" applyFont="1" applyAlignment="1">
      <alignment horizontal="centerContinuous"/>
    </xf>
    <xf numFmtId="49" fontId="6" fillId="35" borderId="0" xfId="0" applyNumberFormat="1" applyFont="1" applyFill="1" applyAlignment="1">
      <alignment horizontal="right" vertical="top"/>
    </xf>
    <xf numFmtId="0" fontId="6" fillId="35" borderId="0" xfId="0" applyFont="1" applyFill="1" applyAlignment="1">
      <alignment horizontal="left" vertical="top" wrapText="1"/>
    </xf>
    <xf numFmtId="0" fontId="1" fillId="35" borderId="0" xfId="53" applyFill="1" applyAlignment="1" applyProtection="1">
      <alignment horizontal="left" vertical="top" wrapText="1"/>
      <protection/>
    </xf>
    <xf numFmtId="0" fontId="2" fillId="35" borderId="0" xfId="0" applyFont="1" applyFill="1" applyAlignment="1" applyProtection="1">
      <alignment horizontal="centerContinuous"/>
      <protection locked="0"/>
    </xf>
    <xf numFmtId="49" fontId="6" fillId="35" borderId="0" xfId="0" applyNumberFormat="1" applyFont="1" applyFill="1" applyAlignment="1" applyProtection="1">
      <alignment horizontal="right" vertical="top"/>
      <protection locked="0"/>
    </xf>
    <xf numFmtId="49" fontId="6" fillId="35" borderId="0" xfId="0" applyNumberFormat="1" applyFont="1" applyFill="1" applyAlignment="1" applyProtection="1">
      <alignment horizontal="right"/>
      <protection locked="0"/>
    </xf>
    <xf numFmtId="49" fontId="0" fillId="35" borderId="0" xfId="0" applyNumberFormat="1" applyFill="1" applyAlignment="1" applyProtection="1">
      <alignment horizontal="right"/>
      <protection locked="0"/>
    </xf>
    <xf numFmtId="0" fontId="3" fillId="0" borderId="10" xfId="0" applyFont="1" applyBorder="1" applyAlignment="1" applyProtection="1">
      <alignment horizontal="right"/>
      <protection hidden="1"/>
    </xf>
    <xf numFmtId="186" fontId="3" fillId="0" borderId="10" xfId="0" applyNumberFormat="1" applyFont="1" applyBorder="1" applyAlignment="1" applyProtection="1">
      <alignment horizontal="left"/>
      <protection hidden="1" locked="0"/>
    </xf>
    <xf numFmtId="0" fontId="22" fillId="0" borderId="0" xfId="0" applyFont="1" applyAlignment="1" applyProtection="1">
      <alignment horizontal="right"/>
      <protection hidden="1"/>
    </xf>
    <xf numFmtId="0" fontId="0" fillId="0" borderId="0" xfId="0" applyFont="1" applyAlignment="1" applyProtection="1">
      <alignment horizontal="center"/>
      <protection locked="0"/>
    </xf>
    <xf numFmtId="0" fontId="0" fillId="0" borderId="0" xfId="0" applyFont="1" applyAlignment="1">
      <alignment horizontal="center"/>
    </xf>
    <xf numFmtId="0" fontId="9" fillId="0" borderId="0" xfId="0" applyFont="1" applyAlignment="1" applyProtection="1">
      <alignment horizontal="center"/>
      <protection locked="0"/>
    </xf>
    <xf numFmtId="188" fontId="0" fillId="0" borderId="0" xfId="0" applyNumberFormat="1" applyFont="1" applyAlignment="1" applyProtection="1">
      <alignment/>
      <protection locked="0"/>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4" fontId="3" fillId="0" borderId="10" xfId="0" applyNumberFormat="1" applyFont="1" applyBorder="1" applyAlignment="1" applyProtection="1">
      <alignment horizontal="center"/>
      <protection hidden="1" locked="0"/>
    </xf>
    <xf numFmtId="1" fontId="22" fillId="0" borderId="0" xfId="0" applyNumberFormat="1" applyFont="1" applyBorder="1" applyAlignment="1" applyProtection="1">
      <alignment horizontal="right" vertical="top"/>
      <protection hidden="1"/>
    </xf>
    <xf numFmtId="0" fontId="22" fillId="0" borderId="0" xfId="0" applyFont="1" applyBorder="1" applyAlignment="1" applyProtection="1">
      <alignment horizontal="left" indent="1"/>
      <protection hidden="1"/>
    </xf>
    <xf numFmtId="1" fontId="3" fillId="0" borderId="10" xfId="0" applyNumberFormat="1" applyFont="1" applyBorder="1" applyAlignment="1" applyProtection="1">
      <alignment horizontal="center"/>
      <protection hidden="1" locked="0"/>
    </xf>
    <xf numFmtId="49" fontId="0" fillId="0" borderId="11" xfId="0" applyNumberFormat="1" applyFont="1" applyBorder="1" applyAlignment="1" applyProtection="1">
      <alignment horizontal="left" indent="1"/>
      <protection hidden="1" locked="0"/>
    </xf>
    <xf numFmtId="165" fontId="0" fillId="0" borderId="11" xfId="0" applyNumberFormat="1"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xf>
    <xf numFmtId="0" fontId="3" fillId="0" borderId="11" xfId="0" applyFont="1" applyBorder="1" applyAlignment="1" applyProtection="1">
      <alignment horizontal="center"/>
      <protection hidden="1"/>
    </xf>
    <xf numFmtId="0" fontId="28"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48" fillId="0" borderId="0" xfId="0" applyFont="1" applyAlignment="1" applyProtection="1">
      <alignment horizontal="left" vertical="center"/>
      <protection/>
    </xf>
    <xf numFmtId="0" fontId="29" fillId="0" borderId="0" xfId="0" applyFont="1" applyAlignment="1" applyProtection="1">
      <alignment horizontal="right" vertical="center"/>
      <protection/>
    </xf>
    <xf numFmtId="0" fontId="3" fillId="0" borderId="0" xfId="0" applyFont="1" applyBorder="1" applyAlignment="1" applyProtection="1">
      <alignment horizontal="left"/>
      <protection hidden="1"/>
    </xf>
    <xf numFmtId="1" fontId="0" fillId="0" borderId="0"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7" fillId="0" borderId="0" xfId="0" applyFont="1" applyBorder="1" applyAlignment="1" applyProtection="1">
      <alignment horizontal="center"/>
      <protection hidden="1"/>
    </xf>
    <xf numFmtId="0" fontId="3" fillId="0" borderId="11" xfId="0" applyFont="1" applyBorder="1" applyAlignment="1" applyProtection="1">
      <alignment horizontal="center"/>
      <protection/>
    </xf>
    <xf numFmtId="0" fontId="49" fillId="0" borderId="0" xfId="0" applyFont="1" applyAlignment="1" applyProtection="1">
      <alignment horizontal="left" vertical="center"/>
      <protection/>
    </xf>
    <xf numFmtId="0" fontId="0" fillId="0" borderId="20" xfId="0" applyBorder="1" applyAlignment="1">
      <alignment horizontal="centerContinuous"/>
    </xf>
    <xf numFmtId="0" fontId="0" fillId="0" borderId="21" xfId="0" applyBorder="1" applyAlignment="1">
      <alignment horizontal="centerContinuous"/>
    </xf>
    <xf numFmtId="0" fontId="0" fillId="0" borderId="27" xfId="0" applyBorder="1" applyAlignment="1">
      <alignment horizontal="centerContinuous"/>
    </xf>
    <xf numFmtId="0" fontId="0" fillId="0" borderId="43" xfId="0" applyBorder="1" applyAlignment="1">
      <alignment wrapText="1"/>
    </xf>
    <xf numFmtId="0" fontId="0" fillId="0" borderId="21" xfId="0" applyBorder="1" applyAlignment="1" applyProtection="1">
      <alignment/>
      <protection locked="0"/>
    </xf>
    <xf numFmtId="0" fontId="0" fillId="0" borderId="59" xfId="0" applyBorder="1" applyAlignment="1" applyProtection="1">
      <alignment/>
      <protection locked="0"/>
    </xf>
    <xf numFmtId="0" fontId="0" fillId="0" borderId="0" xfId="0" applyAlignment="1" applyProtection="1">
      <alignment vertical="center"/>
      <protection locked="0"/>
    </xf>
    <xf numFmtId="0" fontId="54" fillId="36" borderId="97" xfId="0" applyFont="1" applyFill="1" applyBorder="1" applyAlignment="1">
      <alignment horizontal="centerContinuous" vertical="center" wrapText="1"/>
    </xf>
    <xf numFmtId="0" fontId="54" fillId="36" borderId="0" xfId="0" applyFont="1" applyFill="1" applyBorder="1" applyAlignment="1">
      <alignment horizontal="centerContinuous" vertical="center" wrapText="1"/>
    </xf>
    <xf numFmtId="0" fontId="55" fillId="0" borderId="0" xfId="0" applyFont="1" applyFill="1" applyAlignment="1">
      <alignment/>
    </xf>
    <xf numFmtId="0" fontId="56" fillId="37" borderId="0" xfId="0" applyFont="1" applyFill="1" applyAlignment="1">
      <alignment horizontal="left" vertical="center"/>
    </xf>
    <xf numFmtId="0" fontId="56" fillId="37" borderId="0" xfId="0" applyFont="1" applyFill="1" applyAlignment="1">
      <alignment horizontal="left" vertical="center" wrapText="1"/>
    </xf>
    <xf numFmtId="0" fontId="17" fillId="0" borderId="0" xfId="0" applyFont="1" applyFill="1" applyAlignment="1">
      <alignment/>
    </xf>
    <xf numFmtId="0" fontId="58" fillId="37" borderId="0" xfId="0" applyFont="1" applyFill="1" applyAlignment="1">
      <alignment horizontal="left" vertical="center"/>
    </xf>
    <xf numFmtId="0" fontId="58" fillId="37" borderId="0" xfId="0" applyFont="1" applyFill="1" applyAlignment="1">
      <alignment horizontal="left" vertical="center" wrapText="1"/>
    </xf>
    <xf numFmtId="0" fontId="59" fillId="36" borderId="0" xfId="0" applyFont="1" applyFill="1" applyAlignment="1">
      <alignment horizontal="centerContinuous" vertical="center" wrapText="1"/>
    </xf>
    <xf numFmtId="0" fontId="0" fillId="0" borderId="0" xfId="0" applyFill="1" applyAlignment="1">
      <alignment/>
    </xf>
    <xf numFmtId="0" fontId="60" fillId="37" borderId="0" xfId="0" applyFont="1" applyFill="1" applyAlignment="1">
      <alignment horizontal="left" vertical="center"/>
    </xf>
    <xf numFmtId="0" fontId="60" fillId="37" borderId="0" xfId="0" applyFont="1" applyFill="1" applyAlignment="1">
      <alignment horizontal="left" vertical="center" wrapText="1"/>
    </xf>
    <xf numFmtId="0" fontId="58" fillId="37" borderId="0" xfId="0" applyFont="1" applyFill="1" applyAlignment="1">
      <alignment/>
    </xf>
    <xf numFmtId="0" fontId="61" fillId="37" borderId="0" xfId="0" applyFont="1" applyFill="1" applyAlignment="1">
      <alignment horizontal="center" vertical="center" wrapText="1"/>
    </xf>
    <xf numFmtId="0" fontId="62" fillId="37" borderId="0" xfId="0" applyFont="1" applyFill="1" applyAlignment="1">
      <alignment horizontal="center" vertical="center" wrapText="1"/>
    </xf>
    <xf numFmtId="0" fontId="62" fillId="0" borderId="0" xfId="0" applyFont="1" applyFill="1" applyAlignment="1">
      <alignment horizontal="center" vertical="center" wrapText="1"/>
    </xf>
    <xf numFmtId="0" fontId="0" fillId="0" borderId="0" xfId="0" applyFill="1" applyAlignment="1">
      <alignment/>
    </xf>
    <xf numFmtId="0" fontId="10" fillId="0" borderId="0" xfId="0" applyFont="1" applyBorder="1" applyAlignment="1" applyProtection="1">
      <alignment horizontal="right" vertical="center"/>
      <protection hidden="1"/>
    </xf>
    <xf numFmtId="0" fontId="9" fillId="0" borderId="0" xfId="0" applyFont="1" applyAlignment="1" applyProtection="1">
      <alignment horizontal="center"/>
      <protection hidden="1"/>
    </xf>
    <xf numFmtId="0" fontId="63" fillId="38" borderId="0" xfId="57" applyFill="1">
      <alignment/>
      <protection/>
    </xf>
    <xf numFmtId="0" fontId="63" fillId="0" borderId="0" xfId="57">
      <alignment/>
      <protection/>
    </xf>
    <xf numFmtId="0" fontId="63" fillId="37" borderId="0" xfId="57" applyFill="1">
      <alignment/>
      <protection/>
    </xf>
    <xf numFmtId="0" fontId="63" fillId="0" borderId="0" xfId="57" applyAlignment="1">
      <alignment horizontal="center"/>
      <protection/>
    </xf>
    <xf numFmtId="0" fontId="65" fillId="38" borderId="0" xfId="57" applyFont="1" applyFill="1">
      <alignment/>
      <protection/>
    </xf>
    <xf numFmtId="0" fontId="63" fillId="0" borderId="0" xfId="57" applyAlignment="1">
      <alignment horizontal="left"/>
      <protection/>
    </xf>
    <xf numFmtId="0" fontId="63" fillId="38" borderId="0" xfId="57" applyFill="1" applyProtection="1">
      <alignment/>
      <protection locked="0"/>
    </xf>
    <xf numFmtId="0" fontId="63" fillId="38" borderId="0" xfId="57" applyFill="1" applyBorder="1" applyAlignment="1">
      <alignment horizontal="center" vertical="top"/>
      <protection/>
    </xf>
    <xf numFmtId="0" fontId="65" fillId="38" borderId="0" xfId="57" applyFont="1" applyFill="1" applyBorder="1" applyAlignment="1">
      <alignment horizontal="left" vertical="top"/>
      <protection/>
    </xf>
    <xf numFmtId="0" fontId="63" fillId="38" borderId="0" xfId="57" applyFill="1" applyBorder="1" applyAlignment="1">
      <alignment horizontal="left" vertical="top"/>
      <protection/>
    </xf>
    <xf numFmtId="0" fontId="63" fillId="38" borderId="0" xfId="57" applyFill="1" applyAlignment="1">
      <alignment horizontal="left"/>
      <protection/>
    </xf>
    <xf numFmtId="0" fontId="66" fillId="38" borderId="0" xfId="57" applyFont="1" applyFill="1" applyAlignment="1">
      <alignment horizontal="center" wrapText="1"/>
      <protection/>
    </xf>
    <xf numFmtId="0" fontId="63" fillId="38" borderId="42" xfId="57" applyFill="1" applyBorder="1" applyProtection="1">
      <alignment/>
      <protection locked="0"/>
    </xf>
    <xf numFmtId="0" fontId="63" fillId="38" borderId="10" xfId="57" applyFill="1" applyBorder="1" applyProtection="1">
      <alignment/>
      <protection locked="0"/>
    </xf>
    <xf numFmtId="0" fontId="63" fillId="38" borderId="0" xfId="57" applyFill="1" applyBorder="1" applyAlignment="1" applyProtection="1">
      <alignment horizontal="left"/>
      <protection locked="0"/>
    </xf>
    <xf numFmtId="0" fontId="63" fillId="0" borderId="27" xfId="57" applyBorder="1" applyAlignment="1">
      <alignment/>
      <protection/>
    </xf>
    <xf numFmtId="0" fontId="63" fillId="38" borderId="27" xfId="57" applyFill="1" applyBorder="1" applyAlignment="1" applyProtection="1">
      <alignment horizontal="left"/>
      <protection locked="0"/>
    </xf>
    <xf numFmtId="0" fontId="5" fillId="35" borderId="0" xfId="0" applyFont="1" applyFill="1" applyAlignment="1">
      <alignment horizontal="left" vertical="top" wrapText="1"/>
    </xf>
    <xf numFmtId="0" fontId="6" fillId="35" borderId="0" xfId="0" applyFont="1" applyFill="1" applyAlignment="1">
      <alignment horizontal="left" vertical="top" wrapText="1"/>
    </xf>
    <xf numFmtId="0" fontId="1" fillId="35" borderId="0" xfId="53" applyFill="1" applyAlignment="1" applyProtection="1">
      <alignment horizontal="left" vertical="top" wrapText="1"/>
      <protection/>
    </xf>
    <xf numFmtId="187" fontId="3" fillId="0" borderId="11" xfId="0" applyNumberFormat="1" applyFont="1" applyBorder="1" applyAlignment="1" applyProtection="1">
      <alignment horizontal="center" shrinkToFit="1"/>
      <protection hidden="1" locked="0"/>
    </xf>
    <xf numFmtId="0" fontId="3" fillId="0" borderId="10" xfId="0" applyNumberFormat="1" applyFont="1" applyBorder="1" applyAlignment="1" applyProtection="1">
      <alignment horizontal="center"/>
      <protection hidden="1"/>
    </xf>
    <xf numFmtId="0" fontId="0" fillId="0" borderId="11" xfId="0" applyFont="1" applyBorder="1" applyAlignment="1" applyProtection="1">
      <alignment horizontal="center" shrinkToFit="1"/>
      <protection hidden="1"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shrinkToFit="1"/>
      <protection hidden="1"/>
    </xf>
    <xf numFmtId="0" fontId="0" fillId="0" borderId="10" xfId="0" applyBorder="1" applyAlignment="1">
      <alignment shrinkToFit="1"/>
    </xf>
    <xf numFmtId="49" fontId="3" fillId="0" borderId="10" xfId="0" applyNumberFormat="1" applyFont="1" applyBorder="1" applyAlignment="1" applyProtection="1">
      <alignment horizontal="center" vertical="center" shrinkToFit="1"/>
      <protection locked="0"/>
    </xf>
    <xf numFmtId="0" fontId="63" fillId="38" borderId="17" xfId="57" applyFill="1" applyBorder="1" applyAlignment="1" applyProtection="1">
      <alignment horizontal="left"/>
      <protection locked="0"/>
    </xf>
    <xf numFmtId="0" fontId="63" fillId="38" borderId="11" xfId="57" applyFill="1" applyBorder="1" applyAlignment="1" applyProtection="1">
      <alignment horizontal="left"/>
      <protection locked="0"/>
    </xf>
    <xf numFmtId="0" fontId="63" fillId="38" borderId="29" xfId="57" applyFill="1" applyBorder="1" applyAlignment="1" applyProtection="1">
      <alignment horizontal="left"/>
      <protection locked="0"/>
    </xf>
    <xf numFmtId="195" fontId="63" fillId="38" borderId="17" xfId="57" applyNumberFormat="1" applyFill="1" applyBorder="1" applyAlignment="1" applyProtection="1">
      <alignment horizontal="left"/>
      <protection locked="0"/>
    </xf>
    <xf numFmtId="195" fontId="63" fillId="38" borderId="11" xfId="57" applyNumberFormat="1" applyFill="1" applyBorder="1" applyAlignment="1" applyProtection="1">
      <alignment horizontal="left"/>
      <protection locked="0"/>
    </xf>
    <xf numFmtId="195" fontId="63" fillId="38" borderId="29" xfId="57" applyNumberFormat="1" applyFill="1" applyBorder="1" applyAlignment="1" applyProtection="1">
      <alignment horizontal="left"/>
      <protection locked="0"/>
    </xf>
    <xf numFmtId="0" fontId="63" fillId="38" borderId="55" xfId="57" applyFill="1" applyBorder="1" applyAlignment="1" applyProtection="1">
      <alignment horizontal="center" vertical="top"/>
      <protection locked="0"/>
    </xf>
    <xf numFmtId="0" fontId="63" fillId="38" borderId="12" xfId="57" applyFill="1" applyBorder="1" applyAlignment="1" applyProtection="1">
      <alignment horizontal="center" vertical="top"/>
      <protection locked="0"/>
    </xf>
    <xf numFmtId="0" fontId="63" fillId="38" borderId="34" xfId="57" applyFill="1" applyBorder="1" applyAlignment="1" applyProtection="1">
      <alignment horizontal="center" vertical="top"/>
      <protection locked="0"/>
    </xf>
    <xf numFmtId="0" fontId="63" fillId="38" borderId="28" xfId="57" applyFill="1" applyBorder="1" applyAlignment="1" applyProtection="1">
      <alignment horizontal="center" vertical="top"/>
      <protection locked="0"/>
    </xf>
    <xf numFmtId="0" fontId="63" fillId="38" borderId="10" xfId="57" applyFill="1" applyBorder="1" applyAlignment="1" applyProtection="1">
      <alignment horizontal="center" vertical="top"/>
      <protection locked="0"/>
    </xf>
    <xf numFmtId="0" fontId="63" fillId="38" borderId="40" xfId="57" applyFill="1" applyBorder="1" applyAlignment="1" applyProtection="1">
      <alignment horizontal="center" vertical="top"/>
      <protection locked="0"/>
    </xf>
    <xf numFmtId="0" fontId="66" fillId="37" borderId="0" xfId="57" applyFont="1" applyFill="1" applyAlignment="1">
      <alignment horizontal="center" wrapText="1"/>
      <protection/>
    </xf>
    <xf numFmtId="0" fontId="64" fillId="37" borderId="0" xfId="57" applyFont="1" applyFill="1" applyAlignment="1">
      <alignment horizontal="center"/>
      <protection/>
    </xf>
    <xf numFmtId="0" fontId="63" fillId="0" borderId="0" xfId="57" applyAlignment="1">
      <alignment horizontal="center"/>
      <protection/>
    </xf>
    <xf numFmtId="0" fontId="63" fillId="38" borderId="27" xfId="57" applyFill="1" applyBorder="1" applyAlignment="1">
      <alignment horizontal="center"/>
      <protection/>
    </xf>
    <xf numFmtId="0" fontId="63" fillId="38" borderId="0" xfId="57" applyFill="1" applyAlignment="1">
      <alignment horizontal="center"/>
      <protection/>
    </xf>
    <xf numFmtId="49" fontId="63" fillId="38" borderId="55" xfId="57" applyNumberFormat="1" applyFill="1" applyBorder="1" applyAlignment="1" applyProtection="1">
      <alignment horizontal="center" vertical="center"/>
      <protection locked="0"/>
    </xf>
    <xf numFmtId="49" fontId="63" fillId="38" borderId="12" xfId="57" applyNumberFormat="1" applyFill="1" applyBorder="1" applyAlignment="1" applyProtection="1">
      <alignment horizontal="center" vertical="center"/>
      <protection locked="0"/>
    </xf>
    <xf numFmtId="49" fontId="63" fillId="38" borderId="34" xfId="57" applyNumberFormat="1" applyFill="1" applyBorder="1" applyAlignment="1" applyProtection="1">
      <alignment horizontal="center" vertical="center"/>
      <protection locked="0"/>
    </xf>
    <xf numFmtId="49" fontId="63" fillId="38" borderId="27" xfId="57" applyNumberFormat="1" applyFill="1" applyBorder="1" applyAlignment="1" applyProtection="1">
      <alignment horizontal="center" vertical="center"/>
      <protection locked="0"/>
    </xf>
    <xf numFmtId="49" fontId="63" fillId="38" borderId="0" xfId="57" applyNumberFormat="1" applyFill="1" applyBorder="1" applyAlignment="1" applyProtection="1">
      <alignment horizontal="center" vertical="center"/>
      <protection locked="0"/>
    </xf>
    <xf numFmtId="49" fontId="63" fillId="38" borderId="43" xfId="57" applyNumberFormat="1" applyFill="1" applyBorder="1" applyAlignment="1" applyProtection="1">
      <alignment horizontal="center" vertical="center"/>
      <protection locked="0"/>
    </xf>
    <xf numFmtId="49" fontId="63" fillId="38" borderId="28" xfId="57" applyNumberFormat="1" applyFill="1" applyBorder="1" applyAlignment="1" applyProtection="1">
      <alignment horizontal="center" vertical="center"/>
      <protection locked="0"/>
    </xf>
    <xf numFmtId="49" fontId="63" fillId="38" borderId="10" xfId="57" applyNumberFormat="1" applyFill="1" applyBorder="1" applyAlignment="1" applyProtection="1">
      <alignment horizontal="center" vertical="center"/>
      <protection locked="0"/>
    </xf>
    <xf numFmtId="49" fontId="63" fillId="38" borderId="40" xfId="57" applyNumberFormat="1" applyFill="1" applyBorder="1" applyAlignment="1" applyProtection="1">
      <alignment horizontal="center" vertical="center"/>
      <protection locked="0"/>
    </xf>
    <xf numFmtId="0" fontId="63" fillId="38" borderId="17" xfId="57" applyFill="1" applyBorder="1" applyAlignment="1" applyProtection="1">
      <alignment horizontal="right"/>
      <protection locked="0"/>
    </xf>
    <xf numFmtId="0" fontId="63" fillId="38" borderId="29" xfId="57" applyFill="1" applyBorder="1" applyAlignment="1" applyProtection="1">
      <alignment horizontal="right"/>
      <protection locked="0"/>
    </xf>
    <xf numFmtId="0" fontId="63" fillId="38" borderId="27" xfId="57" applyFill="1" applyBorder="1" applyAlignment="1" applyProtection="1">
      <alignment horizontal="center" vertical="top"/>
      <protection locked="0"/>
    </xf>
    <xf numFmtId="0" fontId="63" fillId="38" borderId="0" xfId="57" applyFill="1" applyBorder="1" applyAlignment="1" applyProtection="1">
      <alignment horizontal="center" vertical="top"/>
      <protection locked="0"/>
    </xf>
    <xf numFmtId="0" fontId="63" fillId="38" borderId="43" xfId="57" applyFill="1" applyBorder="1" applyAlignment="1" applyProtection="1">
      <alignment horizontal="center" vertical="top"/>
      <protection locked="0"/>
    </xf>
    <xf numFmtId="0" fontId="61" fillId="37" borderId="0" xfId="57" applyFont="1" applyFill="1" applyAlignment="1">
      <alignment horizontal="center" wrapText="1"/>
      <protection/>
    </xf>
    <xf numFmtId="0" fontId="48" fillId="0" borderId="13" xfId="0" applyFont="1" applyBorder="1" applyAlignment="1" applyProtection="1">
      <alignment horizontal="left" vertical="center" wrapText="1"/>
      <protection/>
    </xf>
    <xf numFmtId="0" fontId="0" fillId="0" borderId="13"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57150</xdr:rowOff>
    </xdr:from>
    <xdr:to>
      <xdr:col>9</xdr:col>
      <xdr:colOff>352425</xdr:colOff>
      <xdr:row>5</xdr:row>
      <xdr:rowOff>114300</xdr:rowOff>
    </xdr:to>
    <xdr:sp>
      <xdr:nvSpPr>
        <xdr:cNvPr id="1" name="Text 1"/>
        <xdr:cNvSpPr txBox="1">
          <a:spLocks noChangeArrowheads="1"/>
        </xdr:cNvSpPr>
      </xdr:nvSpPr>
      <xdr:spPr>
        <a:xfrm>
          <a:off x="942975" y="495300"/>
          <a:ext cx="4610100" cy="71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46</xdr:row>
      <xdr:rowOff>0</xdr:rowOff>
    </xdr:from>
    <xdr:to>
      <xdr:col>0</xdr:col>
      <xdr:colOff>161925</xdr:colOff>
      <xdr:row>46</xdr:row>
      <xdr:rowOff>123825</xdr:rowOff>
    </xdr:to>
    <xdr:pic>
      <xdr:nvPicPr>
        <xdr:cNvPr id="1" name="Picture 3"/>
        <xdr:cNvPicPr preferRelativeResize="1">
          <a:picLocks noChangeAspect="1"/>
        </xdr:cNvPicPr>
      </xdr:nvPicPr>
      <xdr:blipFill>
        <a:blip r:embed="rId1"/>
        <a:stretch>
          <a:fillRect/>
        </a:stretch>
      </xdr:blipFill>
      <xdr:spPr>
        <a:xfrm>
          <a:off x="38100" y="9124950"/>
          <a:ext cx="123825" cy="123825"/>
        </a:xfrm>
        <a:prstGeom prst="rect">
          <a:avLst/>
        </a:prstGeom>
        <a:noFill/>
        <a:ln w="9525" cmpd="sng">
          <a:noFill/>
        </a:ln>
      </xdr:spPr>
    </xdr:pic>
    <xdr:clientData/>
  </xdr:twoCellAnchor>
  <xdr:twoCellAnchor>
    <xdr:from>
      <xdr:col>15</xdr:col>
      <xdr:colOff>0</xdr:colOff>
      <xdr:row>2</xdr:row>
      <xdr:rowOff>9525</xdr:rowOff>
    </xdr:from>
    <xdr:to>
      <xdr:col>25</xdr:col>
      <xdr:colOff>600075</xdr:colOff>
      <xdr:row>94</xdr:row>
      <xdr:rowOff>133350</xdr:rowOff>
    </xdr:to>
    <xdr:sp>
      <xdr:nvSpPr>
        <xdr:cNvPr id="2" name="Text 7"/>
        <xdr:cNvSpPr txBox="1">
          <a:spLocks noChangeArrowheads="1"/>
        </xdr:cNvSpPr>
      </xdr:nvSpPr>
      <xdr:spPr>
        <a:xfrm>
          <a:off x="6877050" y="333375"/>
          <a:ext cx="6696075" cy="1669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XII.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63</xdr:row>
      <xdr:rowOff>123825</xdr:rowOff>
    </xdr:from>
    <xdr:to>
      <xdr:col>0</xdr:col>
      <xdr:colOff>219075</xdr:colOff>
      <xdr:row>65</xdr:row>
      <xdr:rowOff>0</xdr:rowOff>
    </xdr:to>
    <xdr:pic>
      <xdr:nvPicPr>
        <xdr:cNvPr id="1" name="Picture 3"/>
        <xdr:cNvPicPr preferRelativeResize="1">
          <a:picLocks noChangeAspect="1"/>
        </xdr:cNvPicPr>
      </xdr:nvPicPr>
      <xdr:blipFill>
        <a:blip r:embed="rId1"/>
        <a:stretch>
          <a:fillRect/>
        </a:stretch>
      </xdr:blipFill>
      <xdr:spPr>
        <a:xfrm>
          <a:off x="38100" y="9124950"/>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704850</xdr:colOff>
      <xdr:row>33</xdr:row>
      <xdr:rowOff>38100</xdr:rowOff>
    </xdr:to>
    <xdr:sp>
      <xdr:nvSpPr>
        <xdr:cNvPr id="1" name="Text 2"/>
        <xdr:cNvSpPr>
          <a:spLocks/>
        </xdr:cNvSpPr>
      </xdr:nvSpPr>
      <xdr:spPr>
        <a:xfrm>
          <a:off x="133350" y="6143625"/>
          <a:ext cx="56864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66675</xdr:colOff>
      <xdr:row>36</xdr:row>
      <xdr:rowOff>9525</xdr:rowOff>
    </xdr:from>
    <xdr:to>
      <xdr:col>0</xdr:col>
      <xdr:colOff>247650</xdr:colOff>
      <xdr:row>36</xdr:row>
      <xdr:rowOff>190500</xdr:rowOff>
    </xdr:to>
    <xdr:pic>
      <xdr:nvPicPr>
        <xdr:cNvPr id="2" name="Picture 3"/>
        <xdr:cNvPicPr preferRelativeResize="1">
          <a:picLocks noChangeAspect="1"/>
        </xdr:cNvPicPr>
      </xdr:nvPicPr>
      <xdr:blipFill>
        <a:blip r:embed="rId1"/>
        <a:stretch>
          <a:fillRect/>
        </a:stretch>
      </xdr:blipFill>
      <xdr:spPr>
        <a:xfrm>
          <a:off x="66675" y="8734425"/>
          <a:ext cx="180975"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657225</xdr:colOff>
      <xdr:row>33</xdr:row>
      <xdr:rowOff>38100</xdr:rowOff>
    </xdr:to>
    <xdr:sp>
      <xdr:nvSpPr>
        <xdr:cNvPr id="1" name="Text 2"/>
        <xdr:cNvSpPr>
          <a:spLocks/>
        </xdr:cNvSpPr>
      </xdr:nvSpPr>
      <xdr:spPr>
        <a:xfrm>
          <a:off x="133350" y="6143625"/>
          <a:ext cx="56388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0</xdr:rowOff>
    </xdr:from>
    <xdr:to>
      <xdr:col>0</xdr:col>
      <xdr:colOff>238125</xdr:colOff>
      <xdr:row>36</xdr:row>
      <xdr:rowOff>180975</xdr:rowOff>
    </xdr:to>
    <xdr:pic>
      <xdr:nvPicPr>
        <xdr:cNvPr id="2" name="Picture 3"/>
        <xdr:cNvPicPr preferRelativeResize="1">
          <a:picLocks noChangeAspect="1"/>
        </xdr:cNvPicPr>
      </xdr:nvPicPr>
      <xdr:blipFill>
        <a:blip r:embed="rId1"/>
        <a:stretch>
          <a:fillRect/>
        </a:stretch>
      </xdr:blipFill>
      <xdr:spPr>
        <a:xfrm>
          <a:off x="57150" y="8724900"/>
          <a:ext cx="180975" cy="18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676275</xdr:colOff>
      <xdr:row>33</xdr:row>
      <xdr:rowOff>38100</xdr:rowOff>
    </xdr:to>
    <xdr:sp>
      <xdr:nvSpPr>
        <xdr:cNvPr id="1" name="Text 2"/>
        <xdr:cNvSpPr>
          <a:spLocks/>
        </xdr:cNvSpPr>
      </xdr:nvSpPr>
      <xdr:spPr>
        <a:xfrm>
          <a:off x="133350" y="6143625"/>
          <a:ext cx="56578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19050</xdr:rowOff>
    </xdr:from>
    <xdr:to>
      <xdr:col>0</xdr:col>
      <xdr:colOff>238125</xdr:colOff>
      <xdr:row>37</xdr:row>
      <xdr:rowOff>9525</xdr:rowOff>
    </xdr:to>
    <xdr:pic>
      <xdr:nvPicPr>
        <xdr:cNvPr id="2" name="Picture 3"/>
        <xdr:cNvPicPr preferRelativeResize="1">
          <a:picLocks noChangeAspect="1"/>
        </xdr:cNvPicPr>
      </xdr:nvPicPr>
      <xdr:blipFill>
        <a:blip r:embed="rId1"/>
        <a:stretch>
          <a:fillRect/>
        </a:stretch>
      </xdr:blipFill>
      <xdr:spPr>
        <a:xfrm>
          <a:off x="57150" y="8743950"/>
          <a:ext cx="180975" cy="180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171450</xdr:rowOff>
    </xdr:from>
    <xdr:to>
      <xdr:col>8</xdr:col>
      <xdr:colOff>685800</xdr:colOff>
      <xdr:row>33</xdr:row>
      <xdr:rowOff>66675</xdr:rowOff>
    </xdr:to>
    <xdr:sp>
      <xdr:nvSpPr>
        <xdr:cNvPr id="1" name="Text 2"/>
        <xdr:cNvSpPr>
          <a:spLocks/>
        </xdr:cNvSpPr>
      </xdr:nvSpPr>
      <xdr:spPr>
        <a:xfrm>
          <a:off x="133350" y="6143625"/>
          <a:ext cx="566737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238125</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15375"/>
          <a:ext cx="190500" cy="180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9525</xdr:colOff>
      <xdr:row>33</xdr:row>
      <xdr:rowOff>38100</xdr:rowOff>
    </xdr:to>
    <xdr:sp>
      <xdr:nvSpPr>
        <xdr:cNvPr id="1" name="Text 2"/>
        <xdr:cNvSpPr>
          <a:spLocks/>
        </xdr:cNvSpPr>
      </xdr:nvSpPr>
      <xdr:spPr>
        <a:xfrm>
          <a:off x="133350" y="6143625"/>
          <a:ext cx="570547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238125</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43950"/>
          <a:ext cx="190500" cy="180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25</xdr:row>
      <xdr:rowOff>142875</xdr:rowOff>
    </xdr:from>
    <xdr:to>
      <xdr:col>9</xdr:col>
      <xdr:colOff>9525</xdr:colOff>
      <xdr:row>33</xdr:row>
      <xdr:rowOff>38100</xdr:rowOff>
    </xdr:to>
    <xdr:sp>
      <xdr:nvSpPr>
        <xdr:cNvPr id="1" name="Text 2"/>
        <xdr:cNvSpPr>
          <a:spLocks/>
        </xdr:cNvSpPr>
      </xdr:nvSpPr>
      <xdr:spPr>
        <a:xfrm>
          <a:off x="114300" y="6143625"/>
          <a:ext cx="57245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209550</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86800"/>
          <a:ext cx="209550" cy="219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638175</xdr:colOff>
      <xdr:row>33</xdr:row>
      <xdr:rowOff>38100</xdr:rowOff>
    </xdr:to>
    <xdr:sp>
      <xdr:nvSpPr>
        <xdr:cNvPr id="1" name="Text 2"/>
        <xdr:cNvSpPr>
          <a:spLocks/>
        </xdr:cNvSpPr>
      </xdr:nvSpPr>
      <xdr:spPr>
        <a:xfrm>
          <a:off x="133350" y="6143625"/>
          <a:ext cx="56197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
</a:t>
          </a:r>
          <a:r>
            <a:rPr lang="en-US" cap="none" sz="1400" b="0" i="0" u="none" baseline="0">
              <a:solidFill>
                <a:srgbClr val="000000"/>
              </a:solidFill>
              <a:latin typeface="Arial"/>
              <a:ea typeface="Arial"/>
              <a:cs typeface="Arial"/>
            </a:rPr>
            <a:t> </a:t>
          </a:r>
        </a:p>
      </xdr:txBody>
    </xdr:sp>
    <xdr:clientData/>
  </xdr:twoCellAnchor>
  <xdr:twoCellAnchor>
    <xdr:from>
      <xdr:col>0</xdr:col>
      <xdr:colOff>28575</xdr:colOff>
      <xdr:row>35</xdr:row>
      <xdr:rowOff>209550</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86800"/>
          <a:ext cx="209550" cy="219075"/>
        </a:xfrm>
        <a:prstGeom prst="rect">
          <a:avLst/>
        </a:prstGeom>
        <a:noFill/>
        <a:ln w="9525" cmpd="sng">
          <a:noFill/>
        </a:ln>
      </xdr:spPr>
    </xdr:pic>
    <xdr:clientData/>
  </xdr:twoCellAnchor>
  <xdr:twoCellAnchor>
    <xdr:from>
      <xdr:col>0</xdr:col>
      <xdr:colOff>314325</xdr:colOff>
      <xdr:row>10</xdr:row>
      <xdr:rowOff>95250</xdr:rowOff>
    </xdr:from>
    <xdr:to>
      <xdr:col>8</xdr:col>
      <xdr:colOff>619125</xdr:colOff>
      <xdr:row>24</xdr:row>
      <xdr:rowOff>219075</xdr:rowOff>
    </xdr:to>
    <xdr:sp>
      <xdr:nvSpPr>
        <xdr:cNvPr id="3" name="Text 3"/>
        <xdr:cNvSpPr txBox="1">
          <a:spLocks noChangeArrowheads="1"/>
        </xdr:cNvSpPr>
      </xdr:nvSpPr>
      <xdr:spPr>
        <a:xfrm>
          <a:off x="314325" y="2324100"/>
          <a:ext cx="5419725"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76200</xdr:colOff>
      <xdr:row>0</xdr:row>
      <xdr:rowOff>9525</xdr:rowOff>
    </xdr:from>
    <xdr:to>
      <xdr:col>12</xdr:col>
      <xdr:colOff>628650</xdr:colOff>
      <xdr:row>9</xdr:row>
      <xdr:rowOff>57150</xdr:rowOff>
    </xdr:to>
    <xdr:sp>
      <xdr:nvSpPr>
        <xdr:cNvPr id="2" name="Text 36"/>
        <xdr:cNvSpPr txBox="1">
          <a:spLocks noChangeArrowheads="1"/>
        </xdr:cNvSpPr>
      </xdr:nvSpPr>
      <xdr:spPr>
        <a:xfrm>
          <a:off x="76200" y="9525"/>
          <a:ext cx="6438900" cy="15049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AH.)
</a:t>
          </a:r>
          <a:r>
            <a:rPr lang="en-US" cap="none" sz="1000" b="1" i="0" u="none" baseline="0">
              <a:solidFill>
                <a:srgbClr val="000000"/>
              </a:solidFill>
              <a:latin typeface="Arial"/>
              <a:ea typeface="Arial"/>
              <a:cs typeface="Arial"/>
            </a:rPr>
            <a:t>   </a:t>
          </a:r>
        </a:p>
      </xdr:txBody>
    </xdr:sp>
    <xdr:clientData/>
  </xdr:twoCellAnchor>
  <xdr:twoCellAnchor>
    <xdr:from>
      <xdr:col>13</xdr:col>
      <xdr:colOff>152400</xdr:colOff>
      <xdr:row>12</xdr:row>
      <xdr:rowOff>19050</xdr:rowOff>
    </xdr:from>
    <xdr:to>
      <xdr:col>33</xdr:col>
      <xdr:colOff>0</xdr:colOff>
      <xdr:row>12</xdr:row>
      <xdr:rowOff>209550</xdr:rowOff>
    </xdr:to>
    <xdr:sp>
      <xdr:nvSpPr>
        <xdr:cNvPr id="3" name="Text 27"/>
        <xdr:cNvSpPr txBox="1">
          <a:spLocks noChangeArrowheads="1"/>
        </xdr:cNvSpPr>
      </xdr:nvSpPr>
      <xdr:spPr>
        <a:xfrm>
          <a:off x="6705600" y="2095500"/>
          <a:ext cx="1990725" cy="200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Type your 4 digit FFA Chapter Nmber.  i.e. 0000</a:t>
          </a:r>
        </a:p>
      </xdr:txBody>
    </xdr:sp>
    <xdr:clientData/>
  </xdr:twoCellAnchor>
  <xdr:twoCellAnchor>
    <xdr:from>
      <xdr:col>13</xdr:col>
      <xdr:colOff>161925</xdr:colOff>
      <xdr:row>10</xdr:row>
      <xdr:rowOff>152400</xdr:rowOff>
    </xdr:from>
    <xdr:to>
      <xdr:col>16</xdr:col>
      <xdr:colOff>0</xdr:colOff>
      <xdr:row>11</xdr:row>
      <xdr:rowOff>190500</xdr:rowOff>
    </xdr:to>
    <xdr:sp>
      <xdr:nvSpPr>
        <xdr:cNvPr id="4" name="Text 28"/>
        <xdr:cNvSpPr txBox="1">
          <a:spLocks noChangeArrowheads="1"/>
        </xdr:cNvSpPr>
      </xdr:nvSpPr>
      <xdr:spPr>
        <a:xfrm>
          <a:off x="6715125" y="1771650"/>
          <a:ext cx="198120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152400</xdr:colOff>
      <xdr:row>13</xdr:row>
      <xdr:rowOff>19050</xdr:rowOff>
    </xdr:from>
    <xdr:to>
      <xdr:col>16</xdr:col>
      <xdr:colOff>0</xdr:colOff>
      <xdr:row>14</xdr:row>
      <xdr:rowOff>114300</xdr:rowOff>
    </xdr:to>
    <xdr:sp>
      <xdr:nvSpPr>
        <xdr:cNvPr id="5" name="Text 29"/>
        <xdr:cNvSpPr txBox="1">
          <a:spLocks noChangeArrowheads="1"/>
        </xdr:cNvSpPr>
      </xdr:nvSpPr>
      <xdr:spPr>
        <a:xfrm>
          <a:off x="6705600" y="2324100"/>
          <a:ext cx="1990725" cy="323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13</xdr:col>
      <xdr:colOff>104775</xdr:colOff>
      <xdr:row>4</xdr:row>
      <xdr:rowOff>47625</xdr:rowOff>
    </xdr:from>
    <xdr:to>
      <xdr:col>33</xdr:col>
      <xdr:colOff>0</xdr:colOff>
      <xdr:row>10</xdr:row>
      <xdr:rowOff>66675</xdr:rowOff>
    </xdr:to>
    <xdr:sp>
      <xdr:nvSpPr>
        <xdr:cNvPr id="6" name="Text 37"/>
        <xdr:cNvSpPr txBox="1">
          <a:spLocks noChangeArrowheads="1"/>
        </xdr:cNvSpPr>
      </xdr:nvSpPr>
      <xdr:spPr>
        <a:xfrm>
          <a:off x="6657975" y="695325"/>
          <a:ext cx="2038350" cy="9906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13</xdr:col>
      <xdr:colOff>114300</xdr:colOff>
      <xdr:row>0</xdr:row>
      <xdr:rowOff>47625</xdr:rowOff>
    </xdr:from>
    <xdr:to>
      <xdr:col>16</xdr:col>
      <xdr:colOff>0</xdr:colOff>
      <xdr:row>3</xdr:row>
      <xdr:rowOff>123825</xdr:rowOff>
    </xdr:to>
    <xdr:sp>
      <xdr:nvSpPr>
        <xdr:cNvPr id="7" name="Text 16"/>
        <xdr:cNvSpPr txBox="1">
          <a:spLocks noChangeArrowheads="1"/>
        </xdr:cNvSpPr>
      </xdr:nvSpPr>
      <xdr:spPr>
        <a:xfrm>
          <a:off x="6667500" y="47625"/>
          <a:ext cx="2028825" cy="5619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AH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166</xdr:row>
      <xdr:rowOff>123825</xdr:rowOff>
    </xdr:to>
    <xdr:sp>
      <xdr:nvSpPr>
        <xdr:cNvPr id="8" name="Text 18"/>
        <xdr:cNvSpPr txBox="1">
          <a:spLocks noChangeArrowheads="1"/>
        </xdr:cNvSpPr>
      </xdr:nvSpPr>
      <xdr:spPr>
        <a:xfrm>
          <a:off x="8715375" y="247650"/>
          <a:ext cx="6562725" cy="28975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Veterinary Medicine</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editAs="oneCell">
    <xdr:from>
      <xdr:col>0</xdr:col>
      <xdr:colOff>66675</xdr:colOff>
      <xdr:row>57</xdr:row>
      <xdr:rowOff>180975</xdr:rowOff>
    </xdr:from>
    <xdr:to>
      <xdr:col>1</xdr:col>
      <xdr:colOff>114300</xdr:colOff>
      <xdr:row>59</xdr:row>
      <xdr:rowOff>9525</xdr:rowOff>
    </xdr:to>
    <xdr:pic>
      <xdr:nvPicPr>
        <xdr:cNvPr id="9" name="Picture 7"/>
        <xdr:cNvPicPr preferRelativeResize="1">
          <a:picLocks noChangeAspect="1"/>
        </xdr:cNvPicPr>
      </xdr:nvPicPr>
      <xdr:blipFill>
        <a:blip r:embed="rId1"/>
        <a:stretch>
          <a:fillRect/>
        </a:stretch>
      </xdr:blipFill>
      <xdr:spPr>
        <a:xfrm>
          <a:off x="66675" y="10887075"/>
          <a:ext cx="180975" cy="180975"/>
        </a:xfrm>
        <a:prstGeom prst="rect">
          <a:avLst/>
        </a:prstGeom>
        <a:noFill/>
        <a:ln w="9525" cmpd="sng">
          <a:noFill/>
        </a:ln>
      </xdr:spPr>
    </xdr:pic>
    <xdr:clientData/>
  </xdr:twoCellAnchor>
  <xdr:twoCellAnchor editAs="oneCell">
    <xdr:from>
      <xdr:col>0</xdr:col>
      <xdr:colOff>114300</xdr:colOff>
      <xdr:row>11</xdr:row>
      <xdr:rowOff>47625</xdr:rowOff>
    </xdr:from>
    <xdr:to>
      <xdr:col>3</xdr:col>
      <xdr:colOff>19050</xdr:colOff>
      <xdr:row>15</xdr:row>
      <xdr:rowOff>142875</xdr:rowOff>
    </xdr:to>
    <xdr:pic>
      <xdr:nvPicPr>
        <xdr:cNvPr id="10" name="Picture 33" descr="Color FFA Emblem Med Quality - Size"/>
        <xdr:cNvPicPr preferRelativeResize="1">
          <a:picLocks noChangeAspect="1"/>
        </xdr:cNvPicPr>
      </xdr:nvPicPr>
      <xdr:blipFill>
        <a:blip r:embed="rId2"/>
        <a:stretch>
          <a:fillRect/>
        </a:stretch>
      </xdr:blipFill>
      <xdr:spPr>
        <a:xfrm>
          <a:off x="114300" y="1895475"/>
          <a:ext cx="7715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xdr:row>
      <xdr:rowOff>85725</xdr:rowOff>
    </xdr:from>
    <xdr:to>
      <xdr:col>11</xdr:col>
      <xdr:colOff>723900</xdr:colOff>
      <xdr:row>17</xdr:row>
      <xdr:rowOff>95250</xdr:rowOff>
    </xdr:to>
    <xdr:sp fLocksText="0">
      <xdr:nvSpPr>
        <xdr:cNvPr id="1" name="Text 1"/>
        <xdr:cNvSpPr txBox="1">
          <a:spLocks noChangeArrowheads="1"/>
        </xdr:cNvSpPr>
      </xdr:nvSpPr>
      <xdr:spPr>
        <a:xfrm>
          <a:off x="361950" y="876300"/>
          <a:ext cx="6076950" cy="2133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57150</xdr:colOff>
      <xdr:row>20</xdr:row>
      <xdr:rowOff>142875</xdr:rowOff>
    </xdr:from>
    <xdr:to>
      <xdr:col>12</xdr:col>
      <xdr:colOff>0</xdr:colOff>
      <xdr:row>36</xdr:row>
      <xdr:rowOff>28575</xdr:rowOff>
    </xdr:to>
    <xdr:sp fLocksText="0">
      <xdr:nvSpPr>
        <xdr:cNvPr id="2" name="Text 2"/>
        <xdr:cNvSpPr txBox="1">
          <a:spLocks noChangeArrowheads="1"/>
        </xdr:cNvSpPr>
      </xdr:nvSpPr>
      <xdr:spPr>
        <a:xfrm>
          <a:off x="419100" y="3581400"/>
          <a:ext cx="6038850" cy="2495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a:t>
          </a:r>
          <a:r>
            <a:rPr lang="en-US" cap="none" sz="1000" b="0" i="0" u="none" baseline="0">
              <a:solidFill>
                <a:srgbClr val="000000"/>
              </a:solidFill>
              <a:latin typeface="Arial"/>
              <a:ea typeface="Arial"/>
              <a:cs typeface="Arial"/>
            </a:rPr>
            <a:t>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38100</xdr:colOff>
      <xdr:row>40</xdr:row>
      <xdr:rowOff>57150</xdr:rowOff>
    </xdr:from>
    <xdr:to>
      <xdr:col>12</xdr:col>
      <xdr:colOff>0</xdr:colOff>
      <xdr:row>54</xdr:row>
      <xdr:rowOff>95250</xdr:rowOff>
    </xdr:to>
    <xdr:sp fLocksText="0">
      <xdr:nvSpPr>
        <xdr:cNvPr id="3" name="Text 4"/>
        <xdr:cNvSpPr txBox="1">
          <a:spLocks noChangeArrowheads="1"/>
        </xdr:cNvSpPr>
      </xdr:nvSpPr>
      <xdr:spPr>
        <a:xfrm>
          <a:off x="400050" y="6829425"/>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xdr:from>
      <xdr:col>13</xdr:col>
      <xdr:colOff>28575</xdr:colOff>
      <xdr:row>4</xdr:row>
      <xdr:rowOff>0</xdr:rowOff>
    </xdr:from>
    <xdr:to>
      <xdr:col>23</xdr:col>
      <xdr:colOff>161925</xdr:colOff>
      <xdr:row>20</xdr:row>
      <xdr:rowOff>28575</xdr:rowOff>
    </xdr:to>
    <xdr:sp>
      <xdr:nvSpPr>
        <xdr:cNvPr id="4" name="Text 6"/>
        <xdr:cNvSpPr txBox="1">
          <a:spLocks noChangeArrowheads="1"/>
        </xdr:cNvSpPr>
      </xdr:nvSpPr>
      <xdr:spPr>
        <a:xfrm>
          <a:off x="7096125" y="790575"/>
          <a:ext cx="6229350" cy="2676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9525</xdr:colOff>
      <xdr:row>38</xdr:row>
      <xdr:rowOff>19050</xdr:rowOff>
    </xdr:from>
    <xdr:to>
      <xdr:col>23</xdr:col>
      <xdr:colOff>142875</xdr:colOff>
      <xdr:row>45</xdr:row>
      <xdr:rowOff>9525</xdr:rowOff>
    </xdr:to>
    <xdr:sp>
      <xdr:nvSpPr>
        <xdr:cNvPr id="5" name="Text 7"/>
        <xdr:cNvSpPr txBox="1">
          <a:spLocks noChangeArrowheads="1"/>
        </xdr:cNvSpPr>
      </xdr:nvSpPr>
      <xdr:spPr>
        <a:xfrm>
          <a:off x="7077075" y="6429375"/>
          <a:ext cx="6229350" cy="1238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56</xdr:row>
      <xdr:rowOff>0</xdr:rowOff>
    </xdr:from>
    <xdr:to>
      <xdr:col>1</xdr:col>
      <xdr:colOff>28575</xdr:colOff>
      <xdr:row>57</xdr:row>
      <xdr:rowOff>19050</xdr:rowOff>
    </xdr:to>
    <xdr:pic>
      <xdr:nvPicPr>
        <xdr:cNvPr id="6" name="Picture 7"/>
        <xdr:cNvPicPr preferRelativeResize="1">
          <a:picLocks noChangeAspect="1"/>
        </xdr:cNvPicPr>
      </xdr:nvPicPr>
      <xdr:blipFill>
        <a:blip r:embed="rId1"/>
        <a:stretch>
          <a:fillRect/>
        </a:stretch>
      </xdr:blipFill>
      <xdr:spPr>
        <a:xfrm>
          <a:off x="28575" y="9401175"/>
          <a:ext cx="180975"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4</xdr:row>
      <xdr:rowOff>28575</xdr:rowOff>
    </xdr:from>
    <xdr:to>
      <xdr:col>12</xdr:col>
      <xdr:colOff>0</xdr:colOff>
      <xdr:row>14</xdr:row>
      <xdr:rowOff>76200</xdr:rowOff>
    </xdr:to>
    <xdr:sp fLocksText="0">
      <xdr:nvSpPr>
        <xdr:cNvPr id="1" name="Text 1"/>
        <xdr:cNvSpPr txBox="1">
          <a:spLocks noChangeArrowheads="1"/>
        </xdr:cNvSpPr>
      </xdr:nvSpPr>
      <xdr:spPr>
        <a:xfrm>
          <a:off x="342900" y="885825"/>
          <a:ext cx="611505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16</xdr:row>
      <xdr:rowOff>76200</xdr:rowOff>
    </xdr:from>
    <xdr:to>
      <xdr:col>12</xdr:col>
      <xdr:colOff>0</xdr:colOff>
      <xdr:row>25</xdr:row>
      <xdr:rowOff>114300</xdr:rowOff>
    </xdr:to>
    <xdr:sp fLocksText="0">
      <xdr:nvSpPr>
        <xdr:cNvPr id="2" name="Text 2"/>
        <xdr:cNvSpPr txBox="1">
          <a:spLocks noChangeArrowheads="1"/>
        </xdr:cNvSpPr>
      </xdr:nvSpPr>
      <xdr:spPr>
        <a:xfrm>
          <a:off x="361950" y="2895600"/>
          <a:ext cx="6096000" cy="149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29</xdr:row>
      <xdr:rowOff>57150</xdr:rowOff>
    </xdr:from>
    <xdr:to>
      <xdr:col>12</xdr:col>
      <xdr:colOff>0</xdr:colOff>
      <xdr:row>39</xdr:row>
      <xdr:rowOff>85725</xdr:rowOff>
    </xdr:to>
    <xdr:sp fLocksText="0">
      <xdr:nvSpPr>
        <xdr:cNvPr id="3" name="Text 3"/>
        <xdr:cNvSpPr txBox="1">
          <a:spLocks noChangeArrowheads="1"/>
        </xdr:cNvSpPr>
      </xdr:nvSpPr>
      <xdr:spPr>
        <a:xfrm>
          <a:off x="361950" y="5057775"/>
          <a:ext cx="6096000" cy="1647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a:t>
          </a:r>
          <a:r>
            <a:rPr lang="en-US" cap="none" sz="1000" b="0" i="0" u="none" baseline="0">
              <a:solidFill>
                <a:srgbClr val="000000"/>
              </a:solidFill>
              <a:latin typeface="Arial"/>
              <a:ea typeface="Arial"/>
              <a:cs typeface="Arial"/>
            </a:rPr>
            <a:t>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9525</xdr:colOff>
      <xdr:row>42</xdr:row>
      <xdr:rowOff>85725</xdr:rowOff>
    </xdr:from>
    <xdr:to>
      <xdr:col>11</xdr:col>
      <xdr:colOff>714375</xdr:colOff>
      <xdr:row>53</xdr:row>
      <xdr:rowOff>19050</xdr:rowOff>
    </xdr:to>
    <xdr:sp fLocksText="0">
      <xdr:nvSpPr>
        <xdr:cNvPr id="4" name="Text 4"/>
        <xdr:cNvSpPr txBox="1">
          <a:spLocks noChangeArrowheads="1"/>
        </xdr:cNvSpPr>
      </xdr:nvSpPr>
      <xdr:spPr>
        <a:xfrm>
          <a:off x="371475" y="7229475"/>
          <a:ext cx="6057900"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collpase.</a:t>
          </a:r>
          <a:r>
            <a:rPr lang="en-US" cap="none" sz="1000" b="0" i="0" u="none" baseline="0">
              <a:solidFill>
                <a:srgbClr val="000000"/>
              </a:solidFill>
              <a:latin typeface="Arial"/>
              <a:ea typeface="Arial"/>
              <a:cs typeface="Arial"/>
            </a:rPr>
            <a:t>&gt;&gt;</a:t>
          </a:r>
        </a:p>
      </xdr:txBody>
    </xdr:sp>
    <xdr:clientData/>
  </xdr:twoCellAnchor>
  <xdr:twoCellAnchor editAs="oneCell">
    <xdr:from>
      <xdr:col>0</xdr:col>
      <xdr:colOff>38100</xdr:colOff>
      <xdr:row>55</xdr:row>
      <xdr:rowOff>0</xdr:rowOff>
    </xdr:from>
    <xdr:to>
      <xdr:col>1</xdr:col>
      <xdr:colOff>38100</xdr:colOff>
      <xdr:row>56</xdr:row>
      <xdr:rowOff>19050</xdr:rowOff>
    </xdr:to>
    <xdr:pic>
      <xdr:nvPicPr>
        <xdr:cNvPr id="5" name="Picture 8"/>
        <xdr:cNvPicPr preferRelativeResize="1">
          <a:picLocks noChangeAspect="1"/>
        </xdr:cNvPicPr>
      </xdr:nvPicPr>
      <xdr:blipFill>
        <a:blip r:embed="rId1"/>
        <a:stretch>
          <a:fillRect/>
        </a:stretch>
      </xdr:blipFill>
      <xdr:spPr>
        <a:xfrm>
          <a:off x="38100" y="9258300"/>
          <a:ext cx="180975" cy="180975"/>
        </a:xfrm>
        <a:prstGeom prst="rect">
          <a:avLst/>
        </a:prstGeom>
        <a:noFill/>
        <a:ln w="9525" cmpd="sng">
          <a:noFill/>
        </a:ln>
      </xdr:spPr>
    </xdr:pic>
    <xdr:clientData/>
  </xdr:twoCellAnchor>
  <xdr:twoCellAnchor>
    <xdr:from>
      <xdr:col>12</xdr:col>
      <xdr:colOff>600075</xdr:colOff>
      <xdr:row>1</xdr:row>
      <xdr:rowOff>257175</xdr:rowOff>
    </xdr:from>
    <xdr:to>
      <xdr:col>23</xdr:col>
      <xdr:colOff>457200</xdr:colOff>
      <xdr:row>11</xdr:row>
      <xdr:rowOff>95250</xdr:rowOff>
    </xdr:to>
    <xdr:sp>
      <xdr:nvSpPr>
        <xdr:cNvPr id="6" name="Text 6"/>
        <xdr:cNvSpPr txBox="1">
          <a:spLocks noChangeArrowheads="1"/>
        </xdr:cNvSpPr>
      </xdr:nvSpPr>
      <xdr:spPr>
        <a:xfrm>
          <a:off x="7058025" y="485775"/>
          <a:ext cx="6562725" cy="1600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(Entrepreneurship only) Explain how items such as livestock, land, buildings, equipment, machinery, supplies and labor are obtained and utilized in this proficiency area.
</a:t>
          </a:r>
          <a:r>
            <a:rPr lang="en-US" cap="none" sz="1000" b="0" i="0" u="none" baseline="0">
              <a:solidFill>
                <a:srgbClr val="000000"/>
              </a:solidFill>
              <a:latin typeface="Arial"/>
              <a:ea typeface="Arial"/>
              <a:cs typeface="Arial"/>
            </a:rPr>
            <a:t>There are many ways to obtain assets:  working other jobs; loans; inheriting; exchanging labor or materials; or even bartering.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(Entrepreneurship only) Describe your marketing and merchandising plans for this proficiency award area.
</a:t>
          </a:r>
          <a:r>
            <a:rPr lang="en-US" cap="none" sz="1000" b="0" i="0" u="none" baseline="0">
              <a:solidFill>
                <a:srgbClr val="000000"/>
              </a:solidFill>
              <a:latin typeface="Arial"/>
              <a:ea typeface="Arial"/>
              <a:cs typeface="Arial"/>
            </a:rPr>
            <a:t>Explain how you promoted, sold and distributed your products.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28575</xdr:colOff>
      <xdr:row>27</xdr:row>
      <xdr:rowOff>19050</xdr:rowOff>
    </xdr:from>
    <xdr:to>
      <xdr:col>23</xdr:col>
      <xdr:colOff>495300</xdr:colOff>
      <xdr:row>37</xdr:row>
      <xdr:rowOff>47625</xdr:rowOff>
    </xdr:to>
    <xdr:sp>
      <xdr:nvSpPr>
        <xdr:cNvPr id="7" name="Text 7"/>
        <xdr:cNvSpPr txBox="1">
          <a:spLocks noChangeArrowheads="1"/>
        </xdr:cNvSpPr>
      </xdr:nvSpPr>
      <xdr:spPr>
        <a:xfrm>
          <a:off x="7096125" y="4657725"/>
          <a:ext cx="6562725" cy="1685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(skill level, progress towards your goals, etc.) in this award area, as related to your goals and objectives described on page 2, question 2.
</a:t>
          </a:r>
          <a:r>
            <a:rPr lang="en-US" cap="none" sz="1000" b="0" i="0" u="none" baseline="0">
              <a:solidFill>
                <a:srgbClr val="000000"/>
              </a:solidFill>
              <a:latin typeface="Arial"/>
              <a:ea typeface="Arial"/>
              <a:cs typeface="Arial"/>
            </a:rPr>
            <a:t>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19050</xdr:rowOff>
    </xdr:from>
    <xdr:to>
      <xdr:col>2</xdr:col>
      <xdr:colOff>1485900</xdr:colOff>
      <xdr:row>11</xdr:row>
      <xdr:rowOff>133350</xdr:rowOff>
    </xdr:to>
    <xdr:sp fLocksText="0">
      <xdr:nvSpPr>
        <xdr:cNvPr id="1" name="Text 2"/>
        <xdr:cNvSpPr txBox="1">
          <a:spLocks noChangeArrowheads="1"/>
        </xdr:cNvSpPr>
      </xdr:nvSpPr>
      <xdr:spPr>
        <a:xfrm>
          <a:off x="238125" y="1323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ANY OF</a:t>
          </a:r>
          <a:r>
            <a:rPr lang="en-US" cap="none" sz="1000" b="0" i="0" u="none" baseline="0">
              <a:solidFill>
                <a:srgbClr val="000000"/>
              </a:solidFill>
              <a:latin typeface="Arial"/>
              <a:ea typeface="Arial"/>
              <a:cs typeface="Arial"/>
            </a:rPr>
            <a:t> THESE TEXT FIELDS BLANK.</a:t>
          </a:r>
          <a:r>
            <a:rPr lang="en-US" cap="none" sz="1000" b="0" i="0" u="none" baseline="0">
              <a:solidFill>
                <a:srgbClr val="000000"/>
              </a:solidFill>
              <a:latin typeface="Arial"/>
              <a:ea typeface="Arial"/>
              <a:cs typeface="Arial"/>
            </a:rPr>
            <a:t>&gt;&gt;</a:t>
          </a:r>
        </a:p>
      </xdr:txBody>
    </xdr:sp>
    <xdr:clientData/>
  </xdr:twoCellAnchor>
  <xdr:twoCellAnchor>
    <xdr:from>
      <xdr:col>1</xdr:col>
      <xdr:colOff>38100</xdr:colOff>
      <xdr:row>12</xdr:row>
      <xdr:rowOff>19050</xdr:rowOff>
    </xdr:from>
    <xdr:to>
      <xdr:col>2</xdr:col>
      <xdr:colOff>1485900</xdr:colOff>
      <xdr:row>15</xdr:row>
      <xdr:rowOff>133350</xdr:rowOff>
    </xdr:to>
    <xdr:sp fLocksText="0">
      <xdr:nvSpPr>
        <xdr:cNvPr id="2" name="Text 3"/>
        <xdr:cNvSpPr txBox="1">
          <a:spLocks noChangeArrowheads="1"/>
        </xdr:cNvSpPr>
      </xdr:nvSpPr>
      <xdr:spPr>
        <a:xfrm>
          <a:off x="238125" y="2085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16</xdr:row>
      <xdr:rowOff>19050</xdr:rowOff>
    </xdr:from>
    <xdr:to>
      <xdr:col>2</xdr:col>
      <xdr:colOff>1485900</xdr:colOff>
      <xdr:row>19</xdr:row>
      <xdr:rowOff>133350</xdr:rowOff>
    </xdr:to>
    <xdr:sp fLocksText="0">
      <xdr:nvSpPr>
        <xdr:cNvPr id="3" name="Text 4"/>
        <xdr:cNvSpPr txBox="1">
          <a:spLocks noChangeArrowheads="1"/>
        </xdr:cNvSpPr>
      </xdr:nvSpPr>
      <xdr:spPr>
        <a:xfrm>
          <a:off x="238125" y="2847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20</xdr:row>
      <xdr:rowOff>19050</xdr:rowOff>
    </xdr:from>
    <xdr:to>
      <xdr:col>2</xdr:col>
      <xdr:colOff>1485900</xdr:colOff>
      <xdr:row>23</xdr:row>
      <xdr:rowOff>133350</xdr:rowOff>
    </xdr:to>
    <xdr:sp fLocksText="0">
      <xdr:nvSpPr>
        <xdr:cNvPr id="4" name="Text 5"/>
        <xdr:cNvSpPr txBox="1">
          <a:spLocks noChangeArrowheads="1"/>
        </xdr:cNvSpPr>
      </xdr:nvSpPr>
      <xdr:spPr>
        <a:xfrm>
          <a:off x="238125" y="3609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24</xdr:row>
      <xdr:rowOff>19050</xdr:rowOff>
    </xdr:from>
    <xdr:to>
      <xdr:col>2</xdr:col>
      <xdr:colOff>1485900</xdr:colOff>
      <xdr:row>27</xdr:row>
      <xdr:rowOff>133350</xdr:rowOff>
    </xdr:to>
    <xdr:sp fLocksText="0">
      <xdr:nvSpPr>
        <xdr:cNvPr id="5" name="Text 6"/>
        <xdr:cNvSpPr txBox="1">
          <a:spLocks noChangeArrowheads="1"/>
        </xdr:cNvSpPr>
      </xdr:nvSpPr>
      <xdr:spPr>
        <a:xfrm>
          <a:off x="238125" y="4371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28</xdr:row>
      <xdr:rowOff>19050</xdr:rowOff>
    </xdr:from>
    <xdr:to>
      <xdr:col>2</xdr:col>
      <xdr:colOff>1485900</xdr:colOff>
      <xdr:row>31</xdr:row>
      <xdr:rowOff>133350</xdr:rowOff>
    </xdr:to>
    <xdr:sp fLocksText="0">
      <xdr:nvSpPr>
        <xdr:cNvPr id="6" name="Text 7"/>
        <xdr:cNvSpPr txBox="1">
          <a:spLocks noChangeArrowheads="1"/>
        </xdr:cNvSpPr>
      </xdr:nvSpPr>
      <xdr:spPr>
        <a:xfrm>
          <a:off x="238125" y="5133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32</xdr:row>
      <xdr:rowOff>19050</xdr:rowOff>
    </xdr:from>
    <xdr:to>
      <xdr:col>2</xdr:col>
      <xdr:colOff>1485900</xdr:colOff>
      <xdr:row>35</xdr:row>
      <xdr:rowOff>133350</xdr:rowOff>
    </xdr:to>
    <xdr:sp fLocksText="0">
      <xdr:nvSpPr>
        <xdr:cNvPr id="7" name="Text 8"/>
        <xdr:cNvSpPr txBox="1">
          <a:spLocks noChangeArrowheads="1"/>
        </xdr:cNvSpPr>
      </xdr:nvSpPr>
      <xdr:spPr>
        <a:xfrm>
          <a:off x="238125" y="5895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36</xdr:row>
      <xdr:rowOff>19050</xdr:rowOff>
    </xdr:from>
    <xdr:to>
      <xdr:col>2</xdr:col>
      <xdr:colOff>1485900</xdr:colOff>
      <xdr:row>39</xdr:row>
      <xdr:rowOff>133350</xdr:rowOff>
    </xdr:to>
    <xdr:sp fLocksText="0">
      <xdr:nvSpPr>
        <xdr:cNvPr id="8" name="Text 9"/>
        <xdr:cNvSpPr txBox="1">
          <a:spLocks noChangeArrowheads="1"/>
        </xdr:cNvSpPr>
      </xdr:nvSpPr>
      <xdr:spPr>
        <a:xfrm>
          <a:off x="238125" y="6657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40</xdr:row>
      <xdr:rowOff>19050</xdr:rowOff>
    </xdr:from>
    <xdr:to>
      <xdr:col>2</xdr:col>
      <xdr:colOff>1485900</xdr:colOff>
      <xdr:row>43</xdr:row>
      <xdr:rowOff>133350</xdr:rowOff>
    </xdr:to>
    <xdr:sp fLocksText="0">
      <xdr:nvSpPr>
        <xdr:cNvPr id="9" name="Text 11"/>
        <xdr:cNvSpPr txBox="1">
          <a:spLocks noChangeArrowheads="1"/>
        </xdr:cNvSpPr>
      </xdr:nvSpPr>
      <xdr:spPr>
        <a:xfrm>
          <a:off x="238125" y="7419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44</xdr:row>
      <xdr:rowOff>19050</xdr:rowOff>
    </xdr:from>
    <xdr:to>
      <xdr:col>2</xdr:col>
      <xdr:colOff>1485900</xdr:colOff>
      <xdr:row>47</xdr:row>
      <xdr:rowOff>133350</xdr:rowOff>
    </xdr:to>
    <xdr:sp fLocksText="0">
      <xdr:nvSpPr>
        <xdr:cNvPr id="10" name="Text 12"/>
        <xdr:cNvSpPr txBox="1">
          <a:spLocks noChangeArrowheads="1"/>
        </xdr:cNvSpPr>
      </xdr:nvSpPr>
      <xdr:spPr>
        <a:xfrm>
          <a:off x="238125" y="8181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8</xdr:row>
      <xdr:rowOff>19050</xdr:rowOff>
    </xdr:from>
    <xdr:to>
      <xdr:col>5</xdr:col>
      <xdr:colOff>1485900</xdr:colOff>
      <xdr:row>11</xdr:row>
      <xdr:rowOff>133350</xdr:rowOff>
    </xdr:to>
    <xdr:sp fLocksText="0">
      <xdr:nvSpPr>
        <xdr:cNvPr id="11" name="Text 13"/>
        <xdr:cNvSpPr txBox="1">
          <a:spLocks noChangeArrowheads="1"/>
        </xdr:cNvSpPr>
      </xdr:nvSpPr>
      <xdr:spPr>
        <a:xfrm>
          <a:off x="3467100" y="1323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12</xdr:row>
      <xdr:rowOff>19050</xdr:rowOff>
    </xdr:from>
    <xdr:to>
      <xdr:col>5</xdr:col>
      <xdr:colOff>1485900</xdr:colOff>
      <xdr:row>15</xdr:row>
      <xdr:rowOff>133350</xdr:rowOff>
    </xdr:to>
    <xdr:sp fLocksText="0">
      <xdr:nvSpPr>
        <xdr:cNvPr id="12" name="Text 14"/>
        <xdr:cNvSpPr txBox="1">
          <a:spLocks noChangeArrowheads="1"/>
        </xdr:cNvSpPr>
      </xdr:nvSpPr>
      <xdr:spPr>
        <a:xfrm>
          <a:off x="3467100" y="2085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16</xdr:row>
      <xdr:rowOff>19050</xdr:rowOff>
    </xdr:from>
    <xdr:to>
      <xdr:col>5</xdr:col>
      <xdr:colOff>1485900</xdr:colOff>
      <xdr:row>19</xdr:row>
      <xdr:rowOff>133350</xdr:rowOff>
    </xdr:to>
    <xdr:sp fLocksText="0">
      <xdr:nvSpPr>
        <xdr:cNvPr id="13" name="Text 15"/>
        <xdr:cNvSpPr txBox="1">
          <a:spLocks noChangeArrowheads="1"/>
        </xdr:cNvSpPr>
      </xdr:nvSpPr>
      <xdr:spPr>
        <a:xfrm>
          <a:off x="3467100" y="2847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20</xdr:row>
      <xdr:rowOff>19050</xdr:rowOff>
    </xdr:from>
    <xdr:to>
      <xdr:col>5</xdr:col>
      <xdr:colOff>1485900</xdr:colOff>
      <xdr:row>23</xdr:row>
      <xdr:rowOff>133350</xdr:rowOff>
    </xdr:to>
    <xdr:sp fLocksText="0">
      <xdr:nvSpPr>
        <xdr:cNvPr id="14" name="Text 16"/>
        <xdr:cNvSpPr txBox="1">
          <a:spLocks noChangeArrowheads="1"/>
        </xdr:cNvSpPr>
      </xdr:nvSpPr>
      <xdr:spPr>
        <a:xfrm>
          <a:off x="3467100" y="3609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24</xdr:row>
      <xdr:rowOff>19050</xdr:rowOff>
    </xdr:from>
    <xdr:to>
      <xdr:col>5</xdr:col>
      <xdr:colOff>1485900</xdr:colOff>
      <xdr:row>27</xdr:row>
      <xdr:rowOff>133350</xdr:rowOff>
    </xdr:to>
    <xdr:sp fLocksText="0">
      <xdr:nvSpPr>
        <xdr:cNvPr id="15" name="Text 17"/>
        <xdr:cNvSpPr txBox="1">
          <a:spLocks noChangeArrowheads="1"/>
        </xdr:cNvSpPr>
      </xdr:nvSpPr>
      <xdr:spPr>
        <a:xfrm>
          <a:off x="3467100" y="4371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28</xdr:row>
      <xdr:rowOff>19050</xdr:rowOff>
    </xdr:from>
    <xdr:to>
      <xdr:col>5</xdr:col>
      <xdr:colOff>1485900</xdr:colOff>
      <xdr:row>31</xdr:row>
      <xdr:rowOff>133350</xdr:rowOff>
    </xdr:to>
    <xdr:sp fLocksText="0">
      <xdr:nvSpPr>
        <xdr:cNvPr id="16" name="Text 18"/>
        <xdr:cNvSpPr txBox="1">
          <a:spLocks noChangeArrowheads="1"/>
        </xdr:cNvSpPr>
      </xdr:nvSpPr>
      <xdr:spPr>
        <a:xfrm>
          <a:off x="3467100" y="5133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32</xdr:row>
      <xdr:rowOff>19050</xdr:rowOff>
    </xdr:from>
    <xdr:to>
      <xdr:col>5</xdr:col>
      <xdr:colOff>1485900</xdr:colOff>
      <xdr:row>35</xdr:row>
      <xdr:rowOff>133350</xdr:rowOff>
    </xdr:to>
    <xdr:sp fLocksText="0">
      <xdr:nvSpPr>
        <xdr:cNvPr id="17" name="Text 19"/>
        <xdr:cNvSpPr txBox="1">
          <a:spLocks noChangeArrowheads="1"/>
        </xdr:cNvSpPr>
      </xdr:nvSpPr>
      <xdr:spPr>
        <a:xfrm>
          <a:off x="3467100" y="5895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36</xdr:row>
      <xdr:rowOff>19050</xdr:rowOff>
    </xdr:from>
    <xdr:to>
      <xdr:col>5</xdr:col>
      <xdr:colOff>1485900</xdr:colOff>
      <xdr:row>39</xdr:row>
      <xdr:rowOff>133350</xdr:rowOff>
    </xdr:to>
    <xdr:sp fLocksText="0">
      <xdr:nvSpPr>
        <xdr:cNvPr id="18" name="Text 20"/>
        <xdr:cNvSpPr txBox="1">
          <a:spLocks noChangeArrowheads="1"/>
        </xdr:cNvSpPr>
      </xdr:nvSpPr>
      <xdr:spPr>
        <a:xfrm>
          <a:off x="3467100" y="6657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40</xdr:row>
      <xdr:rowOff>19050</xdr:rowOff>
    </xdr:from>
    <xdr:to>
      <xdr:col>5</xdr:col>
      <xdr:colOff>1485900</xdr:colOff>
      <xdr:row>43</xdr:row>
      <xdr:rowOff>133350</xdr:rowOff>
    </xdr:to>
    <xdr:sp fLocksText="0">
      <xdr:nvSpPr>
        <xdr:cNvPr id="19" name="Text 21"/>
        <xdr:cNvSpPr txBox="1">
          <a:spLocks noChangeArrowheads="1"/>
        </xdr:cNvSpPr>
      </xdr:nvSpPr>
      <xdr:spPr>
        <a:xfrm>
          <a:off x="3467100" y="7419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44</xdr:row>
      <xdr:rowOff>19050</xdr:rowOff>
    </xdr:from>
    <xdr:to>
      <xdr:col>5</xdr:col>
      <xdr:colOff>1485900</xdr:colOff>
      <xdr:row>47</xdr:row>
      <xdr:rowOff>133350</xdr:rowOff>
    </xdr:to>
    <xdr:sp fLocksText="0">
      <xdr:nvSpPr>
        <xdr:cNvPr id="20" name="Text 22"/>
        <xdr:cNvSpPr txBox="1">
          <a:spLocks noChangeArrowheads="1"/>
        </xdr:cNvSpPr>
      </xdr:nvSpPr>
      <xdr:spPr>
        <a:xfrm>
          <a:off x="3467100" y="8181975"/>
          <a:ext cx="296227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6</xdr:col>
      <xdr:colOff>561975</xdr:colOff>
      <xdr:row>5</xdr:row>
      <xdr:rowOff>28575</xdr:rowOff>
    </xdr:from>
    <xdr:to>
      <xdr:col>16</xdr:col>
      <xdr:colOff>209550</xdr:colOff>
      <xdr:row>32</xdr:row>
      <xdr:rowOff>171450</xdr:rowOff>
    </xdr:to>
    <xdr:sp>
      <xdr:nvSpPr>
        <xdr:cNvPr id="21" name="Text 23"/>
        <xdr:cNvSpPr txBox="1">
          <a:spLocks noChangeArrowheads="1"/>
        </xdr:cNvSpPr>
      </xdr:nvSpPr>
      <xdr:spPr>
        <a:xfrm>
          <a:off x="7019925" y="971550"/>
          <a:ext cx="5743575" cy="507682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 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abilities you have developed or things that you can do as a result of the training and experiences received through the agricultural educational and SAE programs.  You have gained many skills and competencies, but you are to only list your BEST 10.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Do not write a narrative on a specific skill or competency.  Simply state the skill or competency, and then indicate the specific contribution that it made to your success.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hormones to regulate plant growth.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reducing the time required to reach maturity, I was able to market 2 weeks earlier than in previous years. I increased the number of potted plants sold by 10 percent.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I’ve developed the ability to match fertilizer use with yield goals.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Fertilized corn according to yield goal and soil test and achieved an average yield per acre of 169 bushels on 111 acres.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Christmas trees to meet customer demands for high quality consumer products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trees sold for $3 more per tree than unshaped trees.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Developed a plan for managing herd health.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insecticide ear tags to control flies and reduced the stress on cows, resulting in more milk for calves and an estimated 10 pound increase in weaning weight per calf.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49</xdr:row>
      <xdr:rowOff>152400</xdr:rowOff>
    </xdr:from>
    <xdr:to>
      <xdr:col>1</xdr:col>
      <xdr:colOff>9525</xdr:colOff>
      <xdr:row>51</xdr:row>
      <xdr:rowOff>9525</xdr:rowOff>
    </xdr:to>
    <xdr:pic>
      <xdr:nvPicPr>
        <xdr:cNvPr id="22" name="Picture 8"/>
        <xdr:cNvPicPr preferRelativeResize="1">
          <a:picLocks noChangeAspect="1"/>
        </xdr:cNvPicPr>
      </xdr:nvPicPr>
      <xdr:blipFill>
        <a:blip r:embed="rId1"/>
        <a:stretch>
          <a:fillRect/>
        </a:stretch>
      </xdr:blipFill>
      <xdr:spPr>
        <a:xfrm>
          <a:off x="28575" y="9124950"/>
          <a:ext cx="1809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54</xdr:row>
      <xdr:rowOff>9525</xdr:rowOff>
    </xdr:from>
    <xdr:to>
      <xdr:col>0</xdr:col>
      <xdr:colOff>200025</xdr:colOff>
      <xdr:row>55</xdr:row>
      <xdr:rowOff>28575</xdr:rowOff>
    </xdr:to>
    <xdr:pic>
      <xdr:nvPicPr>
        <xdr:cNvPr id="1" name="Picture 3"/>
        <xdr:cNvPicPr preferRelativeResize="1">
          <a:picLocks noChangeAspect="1"/>
        </xdr:cNvPicPr>
      </xdr:nvPicPr>
      <xdr:blipFill>
        <a:blip r:embed="rId1"/>
        <a:stretch>
          <a:fillRect/>
        </a:stretch>
      </xdr:blipFill>
      <xdr:spPr>
        <a:xfrm>
          <a:off x="19050" y="10277475"/>
          <a:ext cx="180975" cy="180975"/>
        </a:xfrm>
        <a:prstGeom prst="rect">
          <a:avLst/>
        </a:prstGeom>
        <a:noFill/>
        <a:ln w="9525" cmpd="sng">
          <a:noFill/>
        </a:ln>
      </xdr:spPr>
    </xdr:pic>
    <xdr:clientData/>
  </xdr:twoCellAnchor>
  <xdr:oneCellAnchor>
    <xdr:from>
      <xdr:col>8</xdr:col>
      <xdr:colOff>381000</xdr:colOff>
      <xdr:row>24</xdr:row>
      <xdr:rowOff>142875</xdr:rowOff>
    </xdr:from>
    <xdr:ext cx="76200" cy="200025"/>
    <xdr:sp fLocksText="0">
      <xdr:nvSpPr>
        <xdr:cNvPr id="2" name="Text 2"/>
        <xdr:cNvSpPr txBox="1">
          <a:spLocks noChangeArrowheads="1"/>
        </xdr:cNvSpPr>
      </xdr:nvSpPr>
      <xdr:spPr>
        <a:xfrm>
          <a:off x="5257800" y="4581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0</xdr:row>
      <xdr:rowOff>85725</xdr:rowOff>
    </xdr:from>
    <xdr:to>
      <xdr:col>7</xdr:col>
      <xdr:colOff>19050</xdr:colOff>
      <xdr:row>5</xdr:row>
      <xdr:rowOff>66675</xdr:rowOff>
    </xdr:to>
    <xdr:sp>
      <xdr:nvSpPr>
        <xdr:cNvPr id="3" name="Text 8"/>
        <xdr:cNvSpPr txBox="1">
          <a:spLocks noChangeArrowheads="1"/>
        </xdr:cNvSpPr>
      </xdr:nvSpPr>
      <xdr:spPr>
        <a:xfrm>
          <a:off x="752475" y="85725"/>
          <a:ext cx="3962400"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15</xdr:col>
      <xdr:colOff>133350</xdr:colOff>
      <xdr:row>0</xdr:row>
      <xdr:rowOff>47625</xdr:rowOff>
    </xdr:from>
    <xdr:to>
      <xdr:col>29</xdr:col>
      <xdr:colOff>476250</xdr:colOff>
      <xdr:row>68</xdr:row>
      <xdr:rowOff>0</xdr:rowOff>
    </xdr:to>
    <xdr:sp>
      <xdr:nvSpPr>
        <xdr:cNvPr id="4" name="Text 4"/>
        <xdr:cNvSpPr txBox="1">
          <a:spLocks noChangeArrowheads="1"/>
        </xdr:cNvSpPr>
      </xdr:nvSpPr>
      <xdr:spPr>
        <a:xfrm>
          <a:off x="6972300" y="47625"/>
          <a:ext cx="6543675" cy="124872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Inventory Related to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should include both current/operating and non-current/capital inventory. Record all current/operating inventories in Section 1, and all non-current/capital non-depreciable inventories and land in Section 2 and non-current/capital depreciable inventories in Section 3.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totals for 1 and 2 must be the same as Section VI, line 1d and line 2a, respectively.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Beginning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date you started the SAE program on which this award application is based. 
</a:t>
          </a:r>
          <a:r>
            <a:rPr lang="en-US" cap="none" sz="1000" b="1" i="0" u="none" baseline="0">
              <a:solidFill>
                <a:srgbClr val="000000"/>
              </a:solidFill>
              <a:latin typeface="Arial"/>
              <a:ea typeface="Arial"/>
              <a:cs typeface="Arial"/>
            </a:rPr>
            <a:t>Ending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December 31 of the last year included in this application.
</a:t>
          </a:r>
          <a:r>
            <a:rPr lang="en-US" cap="none" sz="1000" b="0" i="0" u="none" baseline="0">
              <a:solidFill>
                <a:srgbClr val="000000"/>
              </a:solidFill>
              <a:latin typeface="Arial"/>
              <a:ea typeface="Arial"/>
              <a:cs typeface="Arial"/>
            </a:rPr>
            <a:t>Total Value (A, B)
</a:t>
          </a:r>
          <a:r>
            <a:rPr lang="en-US" cap="none" sz="1000" b="0" i="0" u="none" baseline="0">
              <a:solidFill>
                <a:srgbClr val="000000"/>
              </a:solidFill>
              <a:latin typeface="Arial"/>
              <a:ea typeface="Arial"/>
              <a:cs typeface="Arial"/>
            </a:rPr>
            <a:t>The actual dollar value of specific inventory items you owned at the time you started this specific enterprise, and on December 31 of the last year covered by this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the market value of items that you intend to use or turn into cash in the next 12 months.  It should not be property that could be depreciated such as tractors, computers, or purchased breeding stock.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harvested &amp; growing crops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crops that are owned, or owned in partnership by the candidate; crops being held for livestock feed or sale at a later date; crops that have not been harvested or are perennials, which maintain a field value. These crops are still on-hand as of December 31 of the year for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feed, seed, fertilizer, chemicals, supplies and other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consumable items of livestock feed and veterinary supplies;
</a:t>
          </a:r>
          <a:r>
            <a:rPr lang="en-US" cap="none" sz="1000" b="0" i="0" u="none" baseline="0">
              <a:solidFill>
                <a:srgbClr val="000000"/>
              </a:solidFill>
              <a:latin typeface="Arial"/>
              <a:ea typeface="Arial"/>
              <a:cs typeface="Arial"/>
            </a:rPr>
            <a:t>crop supplies of potting soil, fertilizers, pesticides; and other supplies such as gas, oil, spare parts,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merchandise, crops and livestock purchased for resale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all items of inventory owned by the candidate that has 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Candidate's investment in raised market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the home raised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of all items of inventory owned by the candidate (lines 
</a:t>
          </a:r>
          <a:r>
            <a:rPr lang="en-US" cap="none" sz="1000" b="0" i="0" u="none" baseline="0">
              <a:solidFill>
                <a:srgbClr val="000000"/>
              </a:solidFill>
              <a:latin typeface="Arial"/>
              <a:ea typeface="Arial"/>
              <a:cs typeface="Arial"/>
            </a:rPr>
            <a:t>        a+b+c+d)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non-depreciable draft, pleasure, and breeding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draft, pleasure or breeding livestock and poultry owned by the  candidate, which are on-hand as of December 31 of the year for which application is being submitted.  These are animals that have not reached their maturity value (the point in which they start to decline in value), therefore they are non-depreciable at this point.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(lines a+b)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items of depreciable property you owned and had on hand on December 31 of the last year covered by the application, which were used with the SAE program associated with this award area. You would include purchased draft, dairy or breeding livestock (which have reached maturity value), machinery equipment, buildings and improvements to land such as tiling, water control structures,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depreciable, draft, pleasure and breeding livestock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Livestock which have reached their maturity value.  Their value should be listed at the remaining book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machinery, equipment and fixtures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Machinery and equipment values should be the remaining book value, which is acquisition cost minus depreciation.  Tools would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depreciable land improvements, buildings and fences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improvements such as terraces, tiling, buildings, and fences should be listed at the remaining book value, which is acquisition cost minus depreciation.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Non-Current/Capital Depreciable Inventory (a+b+c)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Using columns Total Value (A) and Total Value (B) add 2c+3d.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 Schedule of Liabilities Related to this Proficiency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schedule of liabilities provides a place to record all of the debts you still owe that are a result of developing this enterprise.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(A)
</a:t>
          </a:r>
          <a:r>
            <a:rPr lang="en-US" cap="none" sz="1000" b="0" i="0" u="none" baseline="0">
              <a:solidFill>
                <a:srgbClr val="000000"/>
              </a:solidFill>
              <a:latin typeface="Arial"/>
              <a:ea typeface="Arial"/>
              <a:cs typeface="Arial"/>
            </a:rPr>
            <a:t>Starting balance is the amount of principal you owed to your creditors on the first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(B)
</a:t>
          </a:r>
          <a:r>
            <a:rPr lang="en-US" cap="none" sz="1000" b="0" i="0" u="none" baseline="0">
              <a:solidFill>
                <a:srgbClr val="000000"/>
              </a:solidFill>
              <a:latin typeface="Arial"/>
              <a:ea typeface="Arial"/>
              <a:cs typeface="Arial"/>
            </a:rPr>
            <a:t>The ending balance is the amount of principal you owed to your creditors on the last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CURRENT/OPERATING LIABILITIES 
</a:t>
          </a:r>
          <a:r>
            <a:rPr lang="en-US" cap="none" sz="1000" b="0" i="0" u="none" baseline="0">
              <a:solidFill>
                <a:srgbClr val="000000"/>
              </a:solidFill>
              <a:latin typeface="Arial"/>
              <a:ea typeface="Arial"/>
              <a:cs typeface="Arial"/>
            </a:rPr>
            <a:t>    These are things you owe that are due in the next 12 months.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Total accounts and notes payable
</a:t>
          </a:r>
          <a:r>
            <a:rPr lang="en-US" cap="none" sz="1000" b="0" i="0" u="none" baseline="0">
              <a:solidFill>
                <a:srgbClr val="000000"/>
              </a:solidFill>
              <a:latin typeface="Arial"/>
              <a:ea typeface="Arial"/>
              <a:cs typeface="Arial"/>
            </a:rPr>
            <a:t>        This is where you record money you owe others for operating       expenses or money borrowed that is payable within the next year.  It also may include unpaid accounts for such things as unpaid taxes, rent or leases owed from a previous time.
</a:t>
          </a:r>
          <a:r>
            <a:rPr lang="en-US" cap="none" sz="1000" b="0" i="0" u="none" baseline="0">
              <a:solidFill>
                <a:srgbClr val="000000"/>
              </a:solidFill>
              <a:latin typeface="Arial"/>
              <a:ea typeface="Arial"/>
              <a:cs typeface="Arial"/>
            </a:rPr>
            <a:t>Examples of Accounts payable: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past due
</a:t>
          </a:r>
          <a:r>
            <a:rPr lang="en-US" cap="none" sz="1000" b="0" i="0" u="none" baseline="0">
              <a:solidFill>
                <a:srgbClr val="000000"/>
              </a:solidFill>
              <a:latin typeface="Arial"/>
              <a:ea typeface="Arial"/>
              <a:cs typeface="Arial"/>
            </a:rPr>
            <a:t>Insurance premiums past due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Total current portion of non-current debt
</a:t>
          </a:r>
          <a:r>
            <a:rPr lang="en-US" cap="none" sz="1000" b="0" i="0" u="none" baseline="0">
              <a:solidFill>
                <a:srgbClr val="000000"/>
              </a:solidFill>
              <a:latin typeface="Arial"/>
              <a:ea typeface="Arial"/>
              <a:cs typeface="Arial"/>
            </a:rPr>
            <a:t>The part of your non-current debt, such as chattel mortgage, contract for deed or land mortgage, that is due within the current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pickup truck. It is payable over a 4-year period. You must pay $2,400 on the principal this next year, recorded on line b.  The $6,600 would be a non-current liability on line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Total Current Liabilities
</a:t>
          </a:r>
          <a:r>
            <a:rPr lang="en-US" cap="none" sz="1000" b="0" i="0" u="none" baseline="0">
              <a:solidFill>
                <a:srgbClr val="000000"/>
              </a:solidFill>
              <a:latin typeface="Arial"/>
              <a:ea typeface="Arial"/>
              <a:cs typeface="Arial"/>
            </a:rPr>
            <a:t>Add lines a and b and put the total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NON-CURRENT/CAPITAL LIABILITIES 
</a:t>
          </a:r>
          <a:r>
            <a:rPr lang="en-US" cap="none" sz="1000" b="0" i="0" u="none" baseline="0">
              <a:solidFill>
                <a:srgbClr val="000000"/>
              </a:solidFill>
              <a:latin typeface="Arial"/>
              <a:ea typeface="Arial"/>
              <a:cs typeface="Arial"/>
            </a:rPr>
            <a:t>Non-current/capital liabilities are notes, chattel mortgages, and contracts that are not all due within the next 12 months. Be sure that the current portion, which you recorded under the current liabilities, is not reported again in the non-current/capital liabilities section.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Total notes &amp; chattel mortgages 
</a:t>
          </a:r>
          <a:r>
            <a:rPr lang="en-US" cap="none" sz="1000" b="0" i="0" u="none" baseline="0">
              <a:solidFill>
                <a:srgbClr val="000000"/>
              </a:solidFill>
              <a:latin typeface="Arial"/>
              <a:ea typeface="Arial"/>
              <a:cs typeface="Arial"/>
            </a:rPr>
            <a:t>These are debts generally acquired to purchase non-current assets essential to the success of your business or enterprise.  These may include personal loans for machinery, equipment and tools purchased; and chattel mortgages on dairy cows, tractors or other pieces of equipment.  The amount is determined by subtracting the current portion of the debt from the total non-current liability. 
</a:t>
          </a:r>
          <a:r>
            <a:rPr lang="en-US" cap="none" sz="1000" b="0" i="0" u="none" baseline="0">
              <a:solidFill>
                <a:srgbClr val="000000"/>
              </a:solidFill>
              <a:latin typeface="Arial"/>
              <a:ea typeface="Arial"/>
              <a:cs typeface="Arial"/>
            </a:rPr>
            <a:t>(e) Total real estate mortgages/contracts
</a:t>
          </a:r>
          <a:r>
            <a:rPr lang="en-US" cap="none" sz="1000" b="0" i="0" u="none" baseline="0">
              <a:solidFill>
                <a:srgbClr val="000000"/>
              </a:solidFill>
              <a:latin typeface="Arial"/>
              <a:ea typeface="Arial"/>
              <a:cs typeface="Arial"/>
            </a:rPr>
            <a:t>The amount still owed on real estate contracts or mortgages.  This section should include all loans or contracts for deed and real estate mortgages, land improvements (such as terraces, tiling, buildings and fences).  Be sure that the current portion, which you recorded under the current liabilities, is not reported again in this section.  It is determined by subtracting the current portion of the debt (amount owed this year) from the total non-current liability (amount you still owe after this year).
</a:t>
          </a:r>
          <a:r>
            <a:rPr lang="en-US" cap="none" sz="1000" b="0" i="0" u="none" baseline="0">
              <a:solidFill>
                <a:srgbClr val="000000"/>
              </a:solidFill>
              <a:latin typeface="Arial"/>
              <a:ea typeface="Arial"/>
              <a:cs typeface="Arial"/>
            </a:rPr>
            <a:t> (f) Total Non-Current Liabilities 
</a:t>
          </a:r>
          <a:r>
            <a:rPr lang="en-US" cap="none" sz="1000" b="0" i="0" u="none" baseline="0">
              <a:solidFill>
                <a:srgbClr val="000000"/>
              </a:solidFill>
              <a:latin typeface="Arial"/>
              <a:ea typeface="Arial"/>
              <a:cs typeface="Arial"/>
            </a:rPr>
            <a:t>Add d and e and put the total here.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60</xdr:row>
      <xdr:rowOff>0</xdr:rowOff>
    </xdr:from>
    <xdr:to>
      <xdr:col>1</xdr:col>
      <xdr:colOff>38100</xdr:colOff>
      <xdr:row>61</xdr:row>
      <xdr:rowOff>19050</xdr:rowOff>
    </xdr:to>
    <xdr:pic>
      <xdr:nvPicPr>
        <xdr:cNvPr id="1" name="Picture 3"/>
        <xdr:cNvPicPr preferRelativeResize="1">
          <a:picLocks noChangeAspect="1"/>
        </xdr:cNvPicPr>
      </xdr:nvPicPr>
      <xdr:blipFill>
        <a:blip r:embed="rId1"/>
        <a:stretch>
          <a:fillRect/>
        </a:stretch>
      </xdr:blipFill>
      <xdr:spPr>
        <a:xfrm>
          <a:off x="19050" y="10172700"/>
          <a:ext cx="180975" cy="180975"/>
        </a:xfrm>
        <a:prstGeom prst="rect">
          <a:avLst/>
        </a:prstGeom>
        <a:noFill/>
        <a:ln w="9525" cmpd="sng">
          <a:noFill/>
        </a:ln>
      </xdr:spPr>
    </xdr:pic>
    <xdr:clientData/>
  </xdr:twoCellAnchor>
  <xdr:twoCellAnchor>
    <xdr:from>
      <xdr:col>28</xdr:col>
      <xdr:colOff>590550</xdr:colOff>
      <xdr:row>0</xdr:row>
      <xdr:rowOff>19050</xdr:rowOff>
    </xdr:from>
    <xdr:to>
      <xdr:col>37</xdr:col>
      <xdr:colOff>266700</xdr:colOff>
      <xdr:row>33</xdr:row>
      <xdr:rowOff>104775</xdr:rowOff>
    </xdr:to>
    <xdr:sp>
      <xdr:nvSpPr>
        <xdr:cNvPr id="2" name="Text 2"/>
        <xdr:cNvSpPr txBox="1">
          <a:spLocks noChangeArrowheads="1"/>
        </xdr:cNvSpPr>
      </xdr:nvSpPr>
      <xdr:spPr>
        <a:xfrm>
          <a:off x="10144125" y="19050"/>
          <a:ext cx="5991225" cy="5686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Related to this Proficiency Area (applicant's share)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word scope refers to the size and growth of your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Kind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type of enterprises you conducted.  Remember to list only the enterprises that are directly related to this proficiency area.  Adding other enterprises makes the judges question your financial reporting.  Everything should only include this proficiency award area's information.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Agricultural Processing, your enterprise may be cheese making, meat processing or vegetable canning.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your award area is in Outdoor Recreation, your enterprise may be campground management, hunting guide service or riding stable worker.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Small Animal Production and Care, your enterprise may be as pet store employee, veterinary assistant, or kennel employee.  If you are applying in the entrepreneurship area it may be for raising rabbits, hunting dogs or research mice.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Size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were to describe to a friend how large your enterprise was, how would you describe it? Would you use acres? Pounds of milk per cow? Do your best to tell how large your enterprise is in this part of the application.
</a:t>
          </a:r>
        </a:p>
      </xdr:txBody>
    </xdr:sp>
    <xdr:clientData/>
  </xdr:twoCellAnchor>
  <xdr:twoCellAnchor>
    <xdr:from>
      <xdr:col>0</xdr:col>
      <xdr:colOff>85725</xdr:colOff>
      <xdr:row>0</xdr:row>
      <xdr:rowOff>38100</xdr:rowOff>
    </xdr:from>
    <xdr:to>
      <xdr:col>7</xdr:col>
      <xdr:colOff>133350</xdr:colOff>
      <xdr:row>7</xdr:row>
      <xdr:rowOff>19050</xdr:rowOff>
    </xdr:to>
    <xdr:sp>
      <xdr:nvSpPr>
        <xdr:cNvPr id="3" name="Text 8"/>
        <xdr:cNvSpPr txBox="1">
          <a:spLocks noChangeArrowheads="1"/>
        </xdr:cNvSpPr>
      </xdr:nvSpPr>
      <xdr:spPr>
        <a:xfrm>
          <a:off x="85725" y="38100"/>
          <a:ext cx="4362450" cy="11144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 You </a:t>
          </a:r>
          <a:r>
            <a:rPr lang="en-US" cap="none" sz="1000" b="1" i="0" u="sng" baseline="0">
              <a:solidFill>
                <a:srgbClr val="0000FF"/>
              </a:solidFill>
              <a:latin typeface="Arial"/>
              <a:ea typeface="Arial"/>
              <a:cs typeface="Arial"/>
            </a:rPr>
            <a:t>MUST</a:t>
          </a:r>
          <a:r>
            <a:rPr lang="en-US" cap="none" sz="1000" b="1" i="0" u="none" baseline="0">
              <a:solidFill>
                <a:srgbClr val="0000FF"/>
              </a:solidFill>
              <a:latin typeface="Arial"/>
              <a:ea typeface="Arial"/>
              <a:cs typeface="Arial"/>
            </a:rPr>
            <a:t> place an X above your last year of records in Row 26.</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 Put your beginning year in cell G11.
</a:t>
          </a:r>
          <a:r>
            <a:rPr lang="en-US" cap="none" sz="1000" b="1" i="0" u="none" baseline="0">
              <a:solidFill>
                <a:srgbClr val="000000"/>
              </a:solidFill>
              <a:latin typeface="Arial"/>
              <a:ea typeface="Arial"/>
              <a:cs typeface="Arial"/>
            </a:rPr>
            <a:t>   E. Arrow to the right to Column AD for examples and help, if needed.
</a:t>
          </a:r>
        </a:p>
      </xdr:txBody>
    </xdr:sp>
    <xdr:clientData/>
  </xdr:twoCellAnchor>
  <xdr:twoCellAnchor>
    <xdr:from>
      <xdr:col>29</xdr:col>
      <xdr:colOff>19050</xdr:colOff>
      <xdr:row>34</xdr:row>
      <xdr:rowOff>171450</xdr:rowOff>
    </xdr:from>
    <xdr:to>
      <xdr:col>37</xdr:col>
      <xdr:colOff>276225</xdr:colOff>
      <xdr:row>235</xdr:row>
      <xdr:rowOff>95250</xdr:rowOff>
    </xdr:to>
    <xdr:sp>
      <xdr:nvSpPr>
        <xdr:cNvPr id="4" name="Text 4"/>
        <xdr:cNvSpPr txBox="1">
          <a:spLocks noChangeArrowheads="1"/>
        </xdr:cNvSpPr>
      </xdr:nvSpPr>
      <xdr:spPr>
        <a:xfrm>
          <a:off x="10182225" y="5943600"/>
          <a:ext cx="5962650" cy="32651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Income and Expense Summary Related to this Proficiency Area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Record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your records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 sold or exchanged for services.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closing value of your current/operating inventory for each year.  These values should be found in your SAE records.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beginning value of your current/operating inventory for each year.  These values should be found in your SAE records.
</a:t>
          </a:r>
          <a:r>
            <a:rPr lang="en-US" cap="none" sz="1000" b="1" i="0" u="none" baseline="0">
              <a:solidFill>
                <a:srgbClr val="000000"/>
              </a:solidFill>
              <a:latin typeface="Arial"/>
              <a:ea typeface="Arial"/>
              <a:cs typeface="Arial"/>
            </a:rPr>
            <a:t>c.    Inventory change (1a minus 1b)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Inventory change is the amount the inventory of current non-depreciable     property increased or decreased during the year. To find the change, subtract the beginning value of current non-depreciable property from the ending value.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in which you seek recognition.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Cash sales may include: milk sold; live animals sold; crops sold; government crop payments;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fairs and other activities.  Any earned cash income from activities related to the SAE program for which the proficiency award application is being submitted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 vegetables, flowers, eggs, poultry, fish, etc., that were produced by the SAE program for which the proficiency award application is being submitted and consumed in the home.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things produced by this enterprise, or things that were part of this enterprise, which you transferred or bartered to another enterprise or business not part of this award area.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 apply for recognition in dairy production. You transferred out all male calves upon weaning to a beef feeding operation.  The value of these calves at the time the transfer was made needs to be credited to the dairy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You transferred bedding plants from your greenhouse business, to your meat processing enterprise, for beautifying the entrance to the facility. The value of these plants needs to be credited to your greenhouse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are applying for a swine proficiency award. You traded a market hog to your father for $110 worth of corn for your hogs. No money changed hands. You should include the value of the market hog - $110 -- as value of production transferred to other enterprises or bartered (Section V., line 1f), and list the $110 worth of corn as non-cash current/operating expenses- feed (Section V.,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would be you have been working for your veterinarian in exchange for medicine to use with your poultry operation.  The value of the medicine would be equal to the value of the labor.  This value amount would be recorded here.  The same value would be listed as a non-cash current/operating expense-other (Section V., line 2e).
</a:t>
          </a:r>
          <a:r>
            <a:rPr lang="en-US" cap="none" sz="1000" b="1" i="0" u="none" baseline="0">
              <a:solidFill>
                <a:srgbClr val="000000"/>
              </a:solidFill>
              <a:latin typeface="Arial"/>
              <a:ea typeface="Arial"/>
              <a:cs typeface="Arial"/>
            </a:rPr>
            <a:t>h.   Total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change in inventory, plus cash sales, plus value of products used at home, plus value of products transferred or bartered plus value of ag labor exchanged.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enterprise.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cost are for goods that are purchased to be resold later.  This should be the purchased value of the items.  It should not be property that could be depreciated such as tractors, computers, or purchased breeding stock.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an animal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enterprises.  The fair market value for all homegrown feeds fed, that you produced in a crop enterprise must also be included here.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Swine enterprise examples</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Traded three bred gilts to neighbor in exchange for 225 bushels of corn valued at $600. This is an example of “barter.” If this was a swine proficiency award area, the value of the gilts should also be recorded as operating income in line 1f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Received 900 bushels of corn from dad in exchange for summer labor, estimated value of $2,400.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Received as a gift, half-ton high quality alfalfa hay for sow ration from brother, estimated value of $75.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#4:</a:t>
          </a:r>
          <a:r>
            <a:rPr lang="en-US" cap="none" sz="1000" b="0" i="0" u="none" baseline="0">
              <a:solidFill>
                <a:srgbClr val="000000"/>
              </a:solidFill>
              <a:latin typeface="Arial"/>
              <a:ea typeface="Arial"/>
              <a:cs typeface="Arial"/>
            </a:rPr>
            <a:t> Fed 750 bushels of oats to the swine raised as part of the feed grain enterprise, estimated value of $1,100.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enterprises other than feed.  It includes the cash expended for fertilizer, seed, chemicals, fuel, lubrication, hired labor, land rent, interest on money borrowed during the year and items such as veterinary and animal health, bedding, registration fees, and all other cash miscellaneous expenses incurred.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expense category on line 2a, Page 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values of expense items similar to those included as "cash operating expenses-other" but were obtained through barter, exchange for labor or gifts and/or other non-cash means. Refer to examples provided under “Non-cash operating expenses - feed” to learn how these transactions should be reported.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expenses, cash and non-cash that were incurred in conducting the enterprise/business for the year. 2a+2b+2c+2d+2e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total operating income and total operating expense. It is calculated by subtracting total current/operating expense line 2f, from total current/operating income line 1h. (1h minus 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depreciable equipment, machinery, fixtures, purchased breeding dairy and draft livestock, and other depreciable property, and non-depreciable land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all depreciable capital items, including non-depreciable land, as of December 31 of each calendar year. The ending value should be the depreciated book value of depreciable assets and the purchase cost of land.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All machinery, buildings, fixtures and equipment values must be the remaining book value or purchase cost minus depreciation.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a:t>
          </a:r>
          <a:r>
            <a:rPr lang="en-US" cap="none" sz="1000" b="0" i="0" u="none" baseline="0">
              <a:solidFill>
                <a:srgbClr val="000000"/>
              </a:solidFill>
              <a:latin typeface="Arial"/>
              <a:ea typeface="Arial"/>
              <a:cs typeface="Arial"/>
            </a:rPr>
            <a:t>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a tractor, loader, trailer, display case, truck, building or other similar asset is sold, not traded, the price received for the sale of the item, should be recorded here.  Only that portion of the item used in the production or operation of the enterprise for which a proficiency award application is being submitted should be included.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A trailer that was used 25% of the time in the landscape nursery enterprise was sold for $400. Only $100 (25% of $400) would be included in the landscape nursery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depreciable capital items, including non-depreciable land, as of January 1 of each calendar year. The ending value of one year should be the beginning value of the subsequent year.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While the record year normally runs from January 1 to December 31 of each year, your state may have special rules for the first year you included in this application. If your state recognizes a short (less than 12 month) or long (more than 12 month) first record year, your beginning inventory for the first year should be recorded as of the date your enterprise began. All following beginning inventories should reflect values as of January 1 of each year. Check with your state advisor to determine state rule on length of year for first year students.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Only include the actual applicant's share of each inventory item.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Each year's beginning inventory must be the same as the preceding year's ending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 a and b and the sums of lines c and d. To calculate the net capital transactions, first add lines 4a and 4b; next, add lines 4c and 4d together; now, subtract the total of c+d from the total of a+b.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measure of earnings shows how much profit a business generates from the use of labor, management and capital. This is the money left over and available to "pay" the operator's) for their investment in capital, labor and management.  This is found by adding line 3 plus line 4e.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returns to capital, labor and management
</a:t>
          </a:r>
          <a:r>
            <a:rPr lang="en-US" cap="none" sz="1000" b="0" i="0" u="none" baseline="0">
              <a:solidFill>
                <a:srgbClr val="000000"/>
              </a:solidFill>
              <a:latin typeface="Arial"/>
              <a:ea typeface="Arial"/>
              <a:cs typeface="Arial"/>
            </a:rPr>
            <a:t>for the years covered by the application. It is calculated by adding lines 5 column A plus B plus C plus D plus E plus F
</a:t>
          </a:r>
        </a:p>
      </xdr:txBody>
    </xdr:sp>
    <xdr:clientData/>
  </xdr:twoCellAnchor>
  <xdr:twoCellAnchor>
    <xdr:from>
      <xdr:col>7</xdr:col>
      <xdr:colOff>466725</xdr:colOff>
      <xdr:row>1</xdr:row>
      <xdr:rowOff>28575</xdr:rowOff>
    </xdr:from>
    <xdr:to>
      <xdr:col>10</xdr:col>
      <xdr:colOff>495300</xdr:colOff>
      <xdr:row>5</xdr:row>
      <xdr:rowOff>142875</xdr:rowOff>
    </xdr:to>
    <xdr:sp>
      <xdr:nvSpPr>
        <xdr:cNvPr id="5" name="Text 6"/>
        <xdr:cNvSpPr txBox="1">
          <a:spLocks noChangeArrowheads="1"/>
        </xdr:cNvSpPr>
      </xdr:nvSpPr>
      <xdr:spPr>
        <a:xfrm>
          <a:off x="4781550" y="190500"/>
          <a:ext cx="3171825" cy="762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A. This page is formated with a split screen.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Two pages (a &amp; b) of the application will print.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64</xdr:row>
      <xdr:rowOff>9525</xdr:rowOff>
    </xdr:from>
    <xdr:to>
      <xdr:col>1</xdr:col>
      <xdr:colOff>28575</xdr:colOff>
      <xdr:row>65</xdr:row>
      <xdr:rowOff>28575</xdr:rowOff>
    </xdr:to>
    <xdr:pic>
      <xdr:nvPicPr>
        <xdr:cNvPr id="1" name="Picture 3"/>
        <xdr:cNvPicPr preferRelativeResize="1">
          <a:picLocks noChangeAspect="1"/>
        </xdr:cNvPicPr>
      </xdr:nvPicPr>
      <xdr:blipFill>
        <a:blip r:embed="rId1"/>
        <a:stretch>
          <a:fillRect/>
        </a:stretch>
      </xdr:blipFill>
      <xdr:spPr>
        <a:xfrm>
          <a:off x="28575" y="12506325"/>
          <a:ext cx="180975" cy="180975"/>
        </a:xfrm>
        <a:prstGeom prst="rect">
          <a:avLst/>
        </a:prstGeom>
        <a:noFill/>
        <a:ln w="9525" cmpd="sng">
          <a:noFill/>
        </a:ln>
      </xdr:spPr>
    </xdr:pic>
    <xdr:clientData/>
  </xdr:twoCellAnchor>
  <xdr:twoCellAnchor>
    <xdr:from>
      <xdr:col>1</xdr:col>
      <xdr:colOff>600075</xdr:colOff>
      <xdr:row>0</xdr:row>
      <xdr:rowOff>19050</xdr:rowOff>
    </xdr:from>
    <xdr:to>
      <xdr:col>10</xdr:col>
      <xdr:colOff>0</xdr:colOff>
      <xdr:row>5</xdr:row>
      <xdr:rowOff>0</xdr:rowOff>
    </xdr:to>
    <xdr:sp>
      <xdr:nvSpPr>
        <xdr:cNvPr id="2" name="Text 8"/>
        <xdr:cNvSpPr txBox="1">
          <a:spLocks noChangeArrowheads="1"/>
        </xdr:cNvSpPr>
      </xdr:nvSpPr>
      <xdr:spPr>
        <a:xfrm>
          <a:off x="781050" y="19050"/>
          <a:ext cx="54959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Helpful information is located to both the right and below the application on this page.
</a:t>
          </a:r>
        </a:p>
      </xdr:txBody>
    </xdr:sp>
    <xdr:clientData/>
  </xdr:twoCellAnchor>
  <xdr:twoCellAnchor>
    <xdr:from>
      <xdr:col>26</xdr:col>
      <xdr:colOff>542925</xdr:colOff>
      <xdr:row>0</xdr:row>
      <xdr:rowOff>9525</xdr:rowOff>
    </xdr:from>
    <xdr:to>
      <xdr:col>38</xdr:col>
      <xdr:colOff>238125</xdr:colOff>
      <xdr:row>83</xdr:row>
      <xdr:rowOff>76200</xdr:rowOff>
    </xdr:to>
    <xdr:sp>
      <xdr:nvSpPr>
        <xdr:cNvPr id="3" name="Text 3"/>
        <xdr:cNvSpPr txBox="1">
          <a:spLocks noChangeArrowheads="1"/>
        </xdr:cNvSpPr>
      </xdr:nvSpPr>
      <xdr:spPr>
        <a:xfrm>
          <a:off x="8115300" y="9525"/>
          <a:ext cx="7010400" cy="15640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Applicant's Financial Balance Sheet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Numbers can paint an accurate picture of your business success.  You will need to understand how they can help guide you in making decisions all your life.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Beginning of first year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at the time your first SAE program began.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Ending of last complete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as of December 31 of the final year in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Related to Proficiency (A,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Agricultural proficiency awards are judged on the basis of what an applicant has accomplished in a very specific area of agriculture.  Many students may have a broader SAE program than that which is eligible to be used in any one proficiency application. That’s why you should only use the financial information that relates to the specific proficiency award area in which you are applying in the “Related to Proficiency”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(B,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financial information pertaining to your entire SAE program including the amount in the “Related to Proficiency (A)” column and "Related to Proficiency (C)" column.  Most students will have additional SAE programs that are not related to this proficiency award area.  The assets from those areas are included in the Total columns (B and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or items you own that could normally be converted into cash within one year of the normal course of business operation.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a:t>
          </a:r>
          <a:r>
            <a:rPr lang="en-US" cap="none" sz="1000" b="0" i="0" u="none" baseline="0">
              <a:solidFill>
                <a:srgbClr val="000000"/>
              </a:solidFill>
              <a:latin typeface="Arial"/>
              <a:ea typeface="Arial"/>
              <a:cs typeface="Arial"/>
            </a:rPr>
            <a:t>, or money in the bank in checking and savings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 -- 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a bred mare to your neighbor in December, but you will not be paid for four months. Until you have been paid for the mare the value of the sale should be listed as an account receivable. Another example: You completed a landscape job for the local hospital during the last year covered by your application. You billed them for $4,500. The hospital paid $2,000 of the cost in November when you finished, but will not pay the rest until March. The $2,500 it still owes would be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Columns (A) and (C) are transferred amounts from Page 5, line 2, Total   Current/Operating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your current assets including those associated with this award area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Non-current/capital assets have a productive life of more than one year and are used in your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Non-depreciable inventory</a:t>
          </a:r>
          <a:r>
            <a:rPr lang="en-US" cap="none" sz="1000" b="0" i="0" u="none" baseline="0">
              <a:solidFill>
                <a:srgbClr val="000000"/>
              </a:solidFill>
              <a:latin typeface="Arial"/>
              <a:ea typeface="Arial"/>
              <a:cs typeface="Arial"/>
            </a:rPr>
            <a:t> (including land)  These totals are transferred from Page 5, line 3c
</a:t>
          </a:r>
          <a:r>
            <a:rPr lang="en-US" cap="none" sz="1000" b="1" i="0" u="none" baseline="0">
              <a:solidFill>
                <a:srgbClr val="000000"/>
              </a:solidFill>
              <a:latin typeface="Arial"/>
              <a:ea typeface="Arial"/>
              <a:cs typeface="Arial"/>
            </a:rPr>
            <a:t>b. Depreciable inventory </a:t>
          </a:r>
          <a:r>
            <a:rPr lang="en-US" cap="none" sz="1000" b="0" i="0" u="none" baseline="0">
              <a:solidFill>
                <a:srgbClr val="000000"/>
              </a:solidFill>
              <a:latin typeface="Arial"/>
              <a:ea typeface="Arial"/>
              <a:cs typeface="Arial"/>
            </a:rPr>
            <a:t>(including purchased breeding stock)  These totals are transferred from Page 5, line 4d
</a:t>
          </a:r>
          <a:r>
            <a:rPr lang="en-US" cap="none" sz="1000" b="1" i="0" u="none" baseline="0">
              <a:solidFill>
                <a:srgbClr val="000000"/>
              </a:solidFill>
              <a:latin typeface="Arial"/>
              <a:ea typeface="Arial"/>
              <a:cs typeface="Arial"/>
            </a:rPr>
            <a:t>c. Total Non-Current/Capital Assets  </a:t>
          </a:r>
          <a:r>
            <a:rPr lang="en-US" cap="none" sz="1000" b="0" i="0" u="none" baseline="0">
              <a:solidFill>
                <a:srgbClr val="000000"/>
              </a:solidFill>
              <a:latin typeface="Arial"/>
              <a:ea typeface="Arial"/>
              <a:cs typeface="Arial"/>
            </a:rPr>
            <a:t>These totals are transferred from Page 5, line 5 Total Non-Current/Capital Inventory 
</a:t>
          </a:r>
          <a:r>
            <a:rPr lang="en-US" cap="none" sz="1000" b="1" i="0" u="none" baseline="0">
              <a:solidFill>
                <a:srgbClr val="000000"/>
              </a:solidFill>
              <a:latin typeface="Arial"/>
              <a:ea typeface="Arial"/>
              <a:cs typeface="Arial"/>
            </a:rPr>
            <a:t>d. TOTAL ASSETS  </a:t>
          </a:r>
          <a:r>
            <a:rPr lang="en-US" cap="none" sz="1000" b="0" i="0" u="none" baseline="0">
              <a:solidFill>
                <a:srgbClr val="000000"/>
              </a:solidFill>
              <a:latin typeface="Arial"/>
              <a:ea typeface="Arial"/>
              <a:cs typeface="Arial"/>
            </a:rPr>
            <a:t>The sum of lines 1e+2c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you owe others that you expect to pay within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  </a:t>
          </a:r>
          <a:r>
            <a:rPr lang="en-US" cap="none" sz="1000" b="0" i="0" u="none" baseline="0">
              <a:solidFill>
                <a:srgbClr val="000000"/>
              </a:solidFill>
              <a:latin typeface="Arial"/>
              <a:ea typeface="Arial"/>
              <a:cs typeface="Arial"/>
            </a:rPr>
            <a:t>These totals are transferred from Page 5, Schedule of Liabilities, line 1a
</a:t>
          </a:r>
          <a:r>
            <a:rPr lang="en-US" cap="none" sz="1000" b="1" i="0" u="none" baseline="0">
              <a:solidFill>
                <a:srgbClr val="000000"/>
              </a:solidFill>
              <a:latin typeface="Arial"/>
              <a:ea typeface="Arial"/>
              <a:cs typeface="Arial"/>
            </a:rPr>
            <a:t>b. Current portion of non-current debt  </a:t>
          </a:r>
          <a:r>
            <a:rPr lang="en-US" cap="none" sz="1000" b="0" i="0" u="none" baseline="0">
              <a:solidFill>
                <a:srgbClr val="000000"/>
              </a:solidFill>
              <a:latin typeface="Arial"/>
              <a:ea typeface="Arial"/>
              <a:cs typeface="Arial"/>
            </a:rPr>
            <a:t>These totals are transferred from Page 5, Schedule of Liabilities, line 1b
</a:t>
          </a:r>
          <a:r>
            <a:rPr lang="en-US" cap="none" sz="1000" b="1" i="0" u="none" baseline="0">
              <a:solidFill>
                <a:srgbClr val="000000"/>
              </a:solidFill>
              <a:latin typeface="Arial"/>
              <a:ea typeface="Arial"/>
              <a:cs typeface="Arial"/>
            </a:rPr>
            <a:t>c. Total Current/Operating Liabilities  </a:t>
          </a:r>
          <a:r>
            <a:rPr lang="en-US" cap="none" sz="1000" b="0" i="0" u="none" baseline="0">
              <a:solidFill>
                <a:srgbClr val="000000"/>
              </a:solidFill>
              <a:latin typeface="Arial"/>
              <a:ea typeface="Arial"/>
              <a:cs typeface="Arial"/>
            </a:rPr>
            <a:t>These totals are transferred from Page 5, Schedule of Liabilities, line 1c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but are now all included in the general category of non-current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and chattel mortgages</a:t>
          </a:r>
          <a:r>
            <a:rPr lang="en-US" cap="none" sz="1000" b="0" i="0" u="none" baseline="0">
              <a:solidFill>
                <a:srgbClr val="000000"/>
              </a:solidFill>
              <a:latin typeface="Arial"/>
              <a:ea typeface="Arial"/>
              <a:cs typeface="Arial"/>
            </a:rPr>
            <a:t> (total notes and chattel mortgages minus current portion)
</a:t>
          </a:r>
          <a:r>
            <a:rPr lang="en-US" cap="none" sz="1000" b="0" i="0" u="none" baseline="0">
              <a:solidFill>
                <a:srgbClr val="000000"/>
              </a:solidFill>
              <a:latin typeface="Arial"/>
              <a:ea typeface="Arial"/>
              <a:cs typeface="Arial"/>
            </a:rPr>
            <a:t>These amounts are transferred from Page 5, Schedule of Liabilities, line d
</a:t>
          </a:r>
          <a:r>
            <a:rPr lang="en-US" cap="none" sz="1000" b="1" i="0" u="none" baseline="0">
              <a:solidFill>
                <a:srgbClr val="000000"/>
              </a:solidFill>
              <a:latin typeface="Arial"/>
              <a:ea typeface="Arial"/>
              <a:cs typeface="Arial"/>
            </a:rPr>
            <a:t>b. Real estate mortgages/contracts;</a:t>
          </a:r>
          <a:r>
            <a:rPr lang="en-US" cap="none" sz="1000" b="0" i="0" u="none" baseline="0">
              <a:solidFill>
                <a:srgbClr val="000000"/>
              </a:solidFill>
              <a:latin typeface="Arial"/>
              <a:ea typeface="Arial"/>
              <a:cs typeface="Arial"/>
            </a:rPr>
            <a:t> contracts (total real estate mortgages; contracts minus current portion)
</a:t>
          </a:r>
          <a:r>
            <a:rPr lang="en-US" cap="none" sz="1000" b="0" i="0" u="none" baseline="0">
              <a:solidFill>
                <a:srgbClr val="000000"/>
              </a:solidFill>
              <a:latin typeface="Arial"/>
              <a:ea typeface="Arial"/>
              <a:cs typeface="Arial"/>
            </a:rPr>
            <a:t>These amounts are transferred from Page 5, Schedule of Liabilities, line 2e
</a:t>
          </a:r>
          <a:r>
            <a:rPr lang="en-US" cap="none" sz="1000" b="1" i="0" u="none" baseline="0">
              <a:solidFill>
                <a:srgbClr val="000000"/>
              </a:solidFill>
              <a:latin typeface="Arial"/>
              <a:ea typeface="Arial"/>
              <a:cs typeface="Arial"/>
            </a:rPr>
            <a:t>c.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amounts are transferred from Page 5, Schedule of Liabilities, line 2f 
</a:t>
          </a:r>
          <a:r>
            <a:rPr lang="en-US" cap="none" sz="1000" b="1" i="0" u="none" baseline="0">
              <a:solidFill>
                <a:srgbClr val="000000"/>
              </a:solidFill>
              <a:latin typeface="Arial"/>
              <a:ea typeface="Arial"/>
              <a:cs typeface="Arial"/>
            </a:rPr>
            <a:t>d. TOTAL LIABILITIES</a:t>
          </a:r>
          <a:r>
            <a:rPr lang="en-US" cap="none" sz="1000" b="0" i="0" u="none" baseline="0">
              <a:solidFill>
                <a:srgbClr val="000000"/>
              </a:solidFill>
              <a:latin typeface="Arial"/>
              <a:ea typeface="Arial"/>
              <a:cs typeface="Arial"/>
            </a:rPr>
            <a:t> (3c plus 4c)
</a:t>
          </a:r>
          <a:r>
            <a:rPr lang="en-US" cap="none" sz="1000" b="0" i="0" u="none" baseline="0">
              <a:solidFill>
                <a:srgbClr val="000000"/>
              </a:solidFill>
              <a:latin typeface="Arial"/>
              <a:ea typeface="Arial"/>
              <a:cs typeface="Arial"/>
            </a:rPr>
            <a:t>This represents your total debts.  It is determined by combining your total current liabilities with non-current liabilities.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OWNER’S EQUITY/NET WORTH</a:t>
          </a:r>
          <a:r>
            <a:rPr lang="en-US" cap="none" sz="1000" b="0" i="0" u="none" baseline="0">
              <a:solidFill>
                <a:srgbClr val="000000"/>
              </a:solidFill>
              <a:latin typeface="Arial"/>
              <a:ea typeface="Arial"/>
              <a:cs typeface="Arial"/>
            </a:rPr>
            <a:t> (2d minus 4d)
</a:t>
          </a:r>
          <a:r>
            <a:rPr lang="en-US" cap="none" sz="1000" b="0" i="0" u="none" baseline="0">
              <a:solidFill>
                <a:srgbClr val="000000"/>
              </a:solidFill>
              <a:latin typeface="Arial"/>
              <a:ea typeface="Arial"/>
              <a:cs typeface="Arial"/>
            </a:rPr>
            <a:t>Equity is the value of your ownership in property, stocks, cash, etc. This is determined by subtracting the total liabilities from total assets. It could be thought of as what you would have left if everything you owned was turned into cash and all debts paid.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Gain or loss in owner’s equity is calculated by subtracting the owner’s  beginning equity from the owner’s equity at the end of the last year  included in the application, Page 7 line 5, column c minus line 5, column c (for 
</a:t>
          </a:r>
          <a:r>
            <a:rPr lang="en-US" cap="none" sz="1000" b="0" i="0" u="none" baseline="0">
              <a:solidFill>
                <a:srgbClr val="000000"/>
              </a:solidFill>
              <a:latin typeface="Arial"/>
              <a:ea typeface="Arial"/>
              <a:cs typeface="Arial"/>
            </a:rPr>
            <a:t> Related to Proficiency C column); Page 7 line 5 column b minus line 5 
</a:t>
          </a:r>
          <a:r>
            <a:rPr lang="en-US" cap="none" sz="1000" b="0" i="0" u="none" baseline="0">
              <a:solidFill>
                <a:srgbClr val="000000"/>
              </a:solidFill>
              <a:latin typeface="Arial"/>
              <a:ea typeface="Arial"/>
              <a:cs typeface="Arial"/>
            </a:rPr>
            <a:t> column d (for Total D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WORKING CAPITAL</a:t>
          </a:r>
          <a:r>
            <a:rPr lang="en-US" cap="none" sz="1000" b="0" i="0" u="none" baseline="0">
              <a:solidFill>
                <a:srgbClr val="000000"/>
              </a:solidFill>
              <a:latin typeface="Arial"/>
              <a:ea typeface="Arial"/>
              <a:cs typeface="Arial"/>
            </a:rPr>
            <a:t> (Current assets minus current liabilities)  (1e minus 3c)
</a:t>
          </a:r>
          <a:r>
            <a:rPr lang="en-US" cap="none" sz="1000" b="0" i="0" u="none" baseline="0">
              <a:solidFill>
                <a:srgbClr val="000000"/>
              </a:solidFill>
              <a:latin typeface="Arial"/>
              <a:ea typeface="Arial"/>
              <a:cs typeface="Arial"/>
            </a:rPr>
            <a:t>Working capital is expressed in actual dollars. It is calculated by subtracting the dollars you owe in current liabilities, from the dollars you own in current assets. Working capital is the amount of dollars you have to operate your business after you have put aside funds to pay off your 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CURRENT RATIO</a:t>
          </a:r>
          <a:r>
            <a:rPr lang="en-US" cap="none" sz="1000" b="0" i="0" u="none" baseline="0">
              <a:solidFill>
                <a:srgbClr val="000000"/>
              </a:solidFill>
              <a:latin typeface="Arial"/>
              <a:ea typeface="Arial"/>
              <a:cs typeface="Arial"/>
            </a:rPr>
            <a:t> (Current assets divided by current liabilities)  (1e divided by 3c)
</a:t>
          </a:r>
          <a:r>
            <a:rPr lang="en-US" cap="none" sz="1000" b="0" i="0" u="none" baseline="0">
              <a:solidFill>
                <a:srgbClr val="000000"/>
              </a:solidFill>
              <a:latin typeface="Arial"/>
              <a:ea typeface="Arial"/>
              <a:cs typeface="Arial"/>
            </a:rPr>
            <a:t>This tells you how many dollars of current assets you have for each dollar of current liabilities. Creditors often look at this ratio as a measure of your ability to handle additional debt.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DEBT TO EQUITY RATIO </a:t>
          </a:r>
          <a:r>
            <a:rPr lang="en-US" cap="none" sz="1000" b="0" i="0" u="none" baseline="0">
              <a:solidFill>
                <a:srgbClr val="000000"/>
              </a:solidFill>
              <a:latin typeface="Arial"/>
              <a:ea typeface="Arial"/>
              <a:cs typeface="Arial"/>
            </a:rPr>
            <a:t>(Total liabilities divided by owner’s equity)  (4d divided by 5)
</a:t>
          </a:r>
          <a:r>
            <a:rPr lang="en-US" cap="none" sz="1000" b="0" i="0" u="none" baseline="0">
              <a:solidFill>
                <a:srgbClr val="000000"/>
              </a:solidFill>
              <a:latin typeface="Arial"/>
              <a:ea typeface="Arial"/>
              <a:cs typeface="Arial"/>
            </a:rPr>
            <a:t>This ratio shows the relationship of your debt to your equity. It helps describe the degree to which your business is leveraged -- that is, how much of somebody else’s money is used in your business compared to your own investment.
</a:t>
          </a:r>
          <a:r>
            <a:rPr lang="en-US" cap="none" sz="1000" b="0" i="0" u="none" baseline="0">
              <a:solidFill>
                <a:srgbClr val="000000"/>
              </a:solidFill>
              <a:latin typeface="Arial"/>
              <a:ea typeface="Arial"/>
              <a:cs typeface="Arial"/>
            </a:rPr>
            <a:t>
</a:t>
          </a:r>
        </a:p>
      </xdr:txBody>
    </xdr:sp>
    <xdr:clientData/>
  </xdr:twoCellAnchor>
  <xdr:twoCellAnchor>
    <xdr:from>
      <xdr:col>0</xdr:col>
      <xdr:colOff>123825</xdr:colOff>
      <xdr:row>66</xdr:row>
      <xdr:rowOff>123825</xdr:rowOff>
    </xdr:from>
    <xdr:to>
      <xdr:col>12</xdr:col>
      <xdr:colOff>142875</xdr:colOff>
      <xdr:row>118</xdr:row>
      <xdr:rowOff>152400</xdr:rowOff>
    </xdr:to>
    <xdr:sp>
      <xdr:nvSpPr>
        <xdr:cNvPr id="4" name="Text 4"/>
        <xdr:cNvSpPr txBox="1">
          <a:spLocks noChangeArrowheads="1"/>
        </xdr:cNvSpPr>
      </xdr:nvSpPr>
      <xdr:spPr>
        <a:xfrm>
          <a:off x="123825" y="12944475"/>
          <a:ext cx="7400925" cy="84486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VII. Efficiencies Attained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measure how well you have done in managing your enterprise compared to accepted industry standards. An efficiency factor is like a report card. Sometimes it tells you you’re doing very well and should continue your current practices. Sometimes it reveals that you should make some changes.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Efficiency Factor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accepted types of factors that can be used to measure the effectiveness of specific aspects of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efficiency was attained.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Level Achieved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represented by specific numbers. Calculate the efficiency factor and put the number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did you learn from your efficiency factors? What changes in management, if any, did you decide to make based on your analysis of this efficiency factor?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Pigs born per liter</a:t>
          </a:r>
          <a:r>
            <a:rPr lang="en-US" cap="none" sz="1000" b="0" i="0" u="none" baseline="0">
              <a:solidFill>
                <a:srgbClr val="0000FF"/>
              </a:solidFill>
              <a:latin typeface="Arial"/>
              <a:ea typeface="Arial"/>
              <a:cs typeface="Arial"/>
            </a:rPr>
            <a:t>
</a:t>
          </a:r>
          <a:r>
            <a:rPr lang="en-US" cap="none" sz="1000" b="0" i="0" u="sng" baseline="0">
              <a:solidFill>
                <a:srgbClr val="0000FF"/>
              </a:solidFill>
              <a:latin typeface="Arial"/>
              <a:ea typeface="Arial"/>
              <a:cs typeface="Arial"/>
            </a:rPr>
            <a:t>Year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1999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8.3 to manage this enterprise 
</a:t>
          </a:r>
          <a:r>
            <a:rPr lang="en-US" cap="none" sz="1000" b="0" i="0" u="sng" baseline="0">
              <a:solidFill>
                <a:srgbClr val="0000FF"/>
              </a:solidFill>
              <a:latin typeface="Arial"/>
              <a:ea typeface="Arial"/>
              <a:cs typeface="Arial"/>
            </a:rPr>
            <a:t>Describe how this factor was used to manage this enterprise</a:t>
          </a:r>
          <a:r>
            <a:rPr lang="en-US" cap="none" sz="1000" b="0" i="0" u="sng"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factor was below industry standards so I culled poor performing sows to improve conception rates. Birth rates increased to 8.7 in 2000 and 9.1 in 2001.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Inventory turnover 
</a:t>
          </a:r>
          <a:r>
            <a:rPr lang="en-US" cap="none" sz="1000" b="0" i="0" u="sng" baseline="0">
              <a:solidFill>
                <a:srgbClr val="0000FF"/>
              </a:solidFill>
              <a:latin typeface="Arial"/>
              <a:ea typeface="Arial"/>
              <a:cs typeface="Arial"/>
            </a:rPr>
            <a:t>Year </a:t>
          </a:r>
          <a:r>
            <a:rPr lang="en-US" cap="none" sz="1000" b="0" i="0" u="none" baseline="0">
              <a:solidFill>
                <a:srgbClr val="000000"/>
              </a:solidFill>
              <a:latin typeface="Arial"/>
              <a:ea typeface="Arial"/>
              <a:cs typeface="Arial"/>
            </a:rPr>
            <a:t>                     2000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19.7                
</a:t>
          </a:r>
          <a:r>
            <a:rPr lang="en-US" cap="none" sz="1000" b="0" i="0" u="sng" baseline="0">
              <a:solidFill>
                <a:srgbClr val="0000FF"/>
              </a:solidFill>
              <a:latin typeface="Arial"/>
              <a:ea typeface="Arial"/>
              <a:cs typeface="Arial"/>
            </a:rPr>
            <a:t>Describe how tjhis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(Robert Morris &amp; Associates) indicate that businesses of this kind should have an inventory turnover of about 18-20. Thus, I have made no change in inventory management.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Gross profit percentage  
</a:t>
          </a:r>
          <a:r>
            <a:rPr lang="en-US" cap="none" sz="1000" b="0" i="0" u="sng" baseline="0">
              <a:solidFill>
                <a:srgbClr val="0000FF"/>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0" i="0" u="sng" baseline="0">
              <a:solidFill>
                <a:srgbClr val="0000FF"/>
              </a:solidFill>
              <a:latin typeface="Arial"/>
              <a:ea typeface="Arial"/>
              <a:cs typeface="Arial"/>
            </a:rPr>
            <a:t>Level Achieved </a:t>
          </a:r>
          <a:r>
            <a:rPr lang="en-US" cap="none" sz="1000" b="0" i="0" u="none" baseline="0">
              <a:solidFill>
                <a:srgbClr val="000000"/>
              </a:solidFill>
              <a:latin typeface="Arial"/>
              <a:ea typeface="Arial"/>
              <a:cs typeface="Arial"/>
            </a:rPr>
            <a:t>      29%   
</a:t>
          </a:r>
          <a:r>
            <a:rPr lang="en-US" cap="none" sz="1000" b="0" i="0" u="sng" baseline="0">
              <a:solidFill>
                <a:srgbClr val="0000FF"/>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for this type of business show high profit businesses have gross profit percentages of 42-45 percent. I instituted a           program to reduce fixed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Where and how to get information for formulas:  See Proficiecny Handbook Appendix I,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feed expense - see  page XXXXX
</a:t>
          </a:r>
          <a:r>
            <a:rPr lang="en-US" cap="none" sz="1000" b="0" i="0" u="none" baseline="0">
              <a:solidFill>
                <a:srgbClr val="000000"/>
              </a:solidFill>
              <a:latin typeface="Arial"/>
              <a:ea typeface="Arial"/>
              <a:cs typeface="Arial"/>
            </a:rPr>
            <a:t>•Total pounds of meat animal or poultry produced - see page XXXX
</a:t>
          </a:r>
          <a:r>
            <a:rPr lang="en-US" cap="none" sz="1000" b="0" i="0" u="none" baseline="0">
              <a:solidFill>
                <a:srgbClr val="000000"/>
              </a:solidFill>
              <a:latin typeface="Arial"/>
              <a:ea typeface="Arial"/>
              <a:cs typeface="Arial"/>
            </a:rPr>
            <a:t>•Total livestock-animal enterprise income - see page XXXX
</a:t>
          </a:r>
          <a:r>
            <a:rPr lang="en-US" cap="none" sz="1000" b="0" i="0" u="none" baseline="0">
              <a:solidFill>
                <a:srgbClr val="000000"/>
              </a:solidFill>
              <a:latin typeface="Arial"/>
              <a:ea typeface="Arial"/>
              <a:cs typeface="Arial"/>
            </a:rPr>
            <a:t>•Total pounds of feed fed - see page XXXX
</a:t>
          </a:r>
          <a:r>
            <a:rPr lang="en-US" cap="none" sz="1000" b="0" i="0" u="none" baseline="0">
              <a:solidFill>
                <a:srgbClr val="000000"/>
              </a:solidFill>
              <a:latin typeface="Arial"/>
              <a:ea typeface="Arial"/>
              <a:cs typeface="Arial"/>
            </a:rPr>
            <a:t>•Average number of animals on hand for the year - see page XXXX
</a:t>
          </a:r>
          <a:r>
            <a:rPr lang="en-US" cap="none" sz="1000" b="0" i="0" u="none" baseline="0">
              <a:solidFill>
                <a:srgbClr val="000000"/>
              </a:solidFill>
              <a:latin typeface="Arial"/>
              <a:ea typeface="Arial"/>
              <a:cs typeface="Arial"/>
            </a:rPr>
            <a:t>•205-day adjusted weaning weight (beef cattle only) - see page XXXX
</a:t>
          </a:r>
          <a:r>
            <a:rPr lang="en-US" cap="none" sz="1000" b="0" i="0" u="none" baseline="0">
              <a:solidFill>
                <a:srgbClr val="000000"/>
              </a:solidFill>
              <a:latin typeface="Arial"/>
              <a:ea typeface="Arial"/>
              <a:cs typeface="Arial"/>
            </a:rPr>
            <a:t>•Total pounds milk produced (dairy, dairy goats, milking sheep) - see page XXX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Turn to Proficiency Handbook Appendix II. for a sample of specific formulas needed to calculate efficiency factors for some enterprises.</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561975</xdr:colOff>
      <xdr:row>0</xdr:row>
      <xdr:rowOff>0</xdr:rowOff>
    </xdr:to>
    <xdr:sp fLocksText="0">
      <xdr:nvSpPr>
        <xdr:cNvPr id="1" name="Text 1"/>
        <xdr:cNvSpPr txBox="1">
          <a:spLocks noChangeArrowheads="1"/>
        </xdr:cNvSpPr>
      </xdr:nvSpPr>
      <xdr:spPr>
        <a:xfrm>
          <a:off x="9525" y="0"/>
          <a:ext cx="5610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12</xdr:col>
      <xdr:colOff>561975</xdr:colOff>
      <xdr:row>0</xdr:row>
      <xdr:rowOff>0</xdr:rowOff>
    </xdr:to>
    <xdr:sp fLocksText="0">
      <xdr:nvSpPr>
        <xdr:cNvPr id="2" name="Text 2"/>
        <xdr:cNvSpPr txBox="1">
          <a:spLocks noChangeArrowheads="1"/>
        </xdr:cNvSpPr>
      </xdr:nvSpPr>
      <xdr:spPr>
        <a:xfrm>
          <a:off x="9525" y="0"/>
          <a:ext cx="5610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57150</xdr:colOff>
      <xdr:row>46</xdr:row>
      <xdr:rowOff>219075</xdr:rowOff>
    </xdr:from>
    <xdr:to>
      <xdr:col>0</xdr:col>
      <xdr:colOff>238125</xdr:colOff>
      <xdr:row>48</xdr:row>
      <xdr:rowOff>9525</xdr:rowOff>
    </xdr:to>
    <xdr:pic>
      <xdr:nvPicPr>
        <xdr:cNvPr id="3" name="Picture 3"/>
        <xdr:cNvPicPr preferRelativeResize="1">
          <a:picLocks noChangeAspect="1"/>
        </xdr:cNvPicPr>
      </xdr:nvPicPr>
      <xdr:blipFill>
        <a:blip r:embed="rId1"/>
        <a:stretch>
          <a:fillRect/>
        </a:stretch>
      </xdr:blipFill>
      <xdr:spPr>
        <a:xfrm>
          <a:off x="57150" y="10010775"/>
          <a:ext cx="180975" cy="180975"/>
        </a:xfrm>
        <a:prstGeom prst="rect">
          <a:avLst/>
        </a:prstGeom>
        <a:noFill/>
        <a:ln w="9525" cmpd="sng">
          <a:noFill/>
        </a:ln>
      </xdr:spPr>
    </xdr:pic>
    <xdr:clientData/>
  </xdr:twoCellAnchor>
  <xdr:twoCellAnchor>
    <xdr:from>
      <xdr:col>1</xdr:col>
      <xdr:colOff>0</xdr:colOff>
      <xdr:row>0</xdr:row>
      <xdr:rowOff>0</xdr:rowOff>
    </xdr:from>
    <xdr:to>
      <xdr:col>6</xdr:col>
      <xdr:colOff>590550</xdr:colOff>
      <xdr:row>0</xdr:row>
      <xdr:rowOff>0</xdr:rowOff>
    </xdr:to>
    <xdr:sp>
      <xdr:nvSpPr>
        <xdr:cNvPr id="4" name="Text 5"/>
        <xdr:cNvSpPr txBox="1">
          <a:spLocks noChangeArrowheads="1"/>
        </xdr:cNvSpPr>
      </xdr:nvSpPr>
      <xdr:spPr>
        <a:xfrm>
          <a:off x="504825" y="0"/>
          <a:ext cx="2609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12</xdr:col>
      <xdr:colOff>561975</xdr:colOff>
      <xdr:row>0</xdr:row>
      <xdr:rowOff>0</xdr:rowOff>
    </xdr:to>
    <xdr:sp fLocksText="0">
      <xdr:nvSpPr>
        <xdr:cNvPr id="5" name="Text 6"/>
        <xdr:cNvSpPr txBox="1">
          <a:spLocks noChangeArrowheads="1"/>
        </xdr:cNvSpPr>
      </xdr:nvSpPr>
      <xdr:spPr>
        <a:xfrm>
          <a:off x="9525" y="0"/>
          <a:ext cx="5610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0</xdr:colOff>
      <xdr:row>0</xdr:row>
      <xdr:rowOff>0</xdr:rowOff>
    </xdr:from>
    <xdr:to>
      <xdr:col>6</xdr:col>
      <xdr:colOff>590550</xdr:colOff>
      <xdr:row>0</xdr:row>
      <xdr:rowOff>0</xdr:rowOff>
    </xdr:to>
    <xdr:sp>
      <xdr:nvSpPr>
        <xdr:cNvPr id="6" name="Text 7"/>
        <xdr:cNvSpPr txBox="1">
          <a:spLocks noChangeArrowheads="1"/>
        </xdr:cNvSpPr>
      </xdr:nvSpPr>
      <xdr:spPr>
        <a:xfrm>
          <a:off x="504825" y="0"/>
          <a:ext cx="2609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xdr:col>
      <xdr:colOff>114300</xdr:colOff>
      <xdr:row>0</xdr:row>
      <xdr:rowOff>19050</xdr:rowOff>
    </xdr:from>
    <xdr:to>
      <xdr:col>10</xdr:col>
      <xdr:colOff>190500</xdr:colOff>
      <xdr:row>5</xdr:row>
      <xdr:rowOff>0</xdr:rowOff>
    </xdr:to>
    <xdr:sp>
      <xdr:nvSpPr>
        <xdr:cNvPr id="7" name="Text 8"/>
        <xdr:cNvSpPr txBox="1">
          <a:spLocks noChangeArrowheads="1"/>
        </xdr:cNvSpPr>
      </xdr:nvSpPr>
      <xdr:spPr>
        <a:xfrm>
          <a:off x="619125" y="19050"/>
          <a:ext cx="40100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13</xdr:col>
      <xdr:colOff>590550</xdr:colOff>
      <xdr:row>1</xdr:row>
      <xdr:rowOff>57150</xdr:rowOff>
    </xdr:from>
    <xdr:to>
      <xdr:col>24</xdr:col>
      <xdr:colOff>438150</xdr:colOff>
      <xdr:row>74</xdr:row>
      <xdr:rowOff>85725</xdr:rowOff>
    </xdr:to>
    <xdr:sp>
      <xdr:nvSpPr>
        <xdr:cNvPr id="8" name="Text 8"/>
        <xdr:cNvSpPr txBox="1">
          <a:spLocks noChangeArrowheads="1"/>
        </xdr:cNvSpPr>
      </xdr:nvSpPr>
      <xdr:spPr>
        <a:xfrm>
          <a:off x="6734175" y="219075"/>
          <a:ext cx="6553200" cy="14258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VIII. Non-Cash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for items that were obtained through barter or exchange for labor.  This is income that is NOT related to this award area.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You operate a hog enterprise and a landscape nursery business. You are applying for the proficiency award in swine. You worked for your neighbor in exchange for three pickup loads of baled straw to use in your landscape nursery operation. You valued the straw at $120. You should record the $120 as non-cash income here, Section VIII. You would add the value of the straw - $120 - as a non-cash operating expense to your record for nursery management, but you would NOT include it as a non-cash expense in your swine proficiency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non-cash income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of the exchange for labor or barter transaction.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IX. Earned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income to capital, labor and management from enterprises other than the area in which you are applying. This also includes gross wages earned working for someone else, and net income from supplementary activity (such as custom work) that was not part of the award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students’ SAE programs are made up of several different enterprises. However, the proficiency award program is designed to recognize achievements in a specific enterprise. Since the return to capital, labor and management from these additional enterprises will be reflected in the financial statements, it is important they are identified.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income not related to this particular award area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source of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dollar value of each item of income.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 Gifts, Inheritance, and Other Non-Earned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value of all items of unearned income that were received, such as interest on savings accounts, dividend on stocks and bonds, gifts, inheritances and other forms of unearned income.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Your uncle died and left you 20 acres of land valued at $10,000. You should record the inheritance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 </a:t>
          </a:r>
          <a:r>
            <a:rPr lang="en-US" cap="none" sz="1000" b="0" i="0" u="none" baseline="0">
              <a:solidFill>
                <a:srgbClr val="000000"/>
              </a:solidFill>
              <a:latin typeface="Arial"/>
              <a:ea typeface="Arial"/>
              <a:cs typeface="Arial"/>
            </a:rPr>
            <a:t>The hardware store downtown had a drawing for a large
</a:t>
          </a:r>
          <a:r>
            <a:rPr lang="en-US" cap="none" sz="1000" b="0" i="0" u="none" baseline="0">
              <a:solidFill>
                <a:srgbClr val="000000"/>
              </a:solidFill>
              <a:latin typeface="Arial"/>
              <a:ea typeface="Arial"/>
              <a:cs typeface="Arial"/>
            </a:rPr>
            <a:t>socket set valued at $150. You were the lucky winner. Record the value of the socket set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have stock in a mutual fund. This year the fund declared a dividend of $90 on your stock. Record the dividend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gift, inheritance or other income earned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gift, inheritance or other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dollar value of the interest/dividend earned, or the value of the gifts or inheritance received.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Accounting for Change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way to check the accuracy of your application is to account for changes you have reported in your owner’s equity, or net worth. This is the concept: all of the money you have earned or gained through other means, like gifts, inheritances and so forth, can be used for only two purposes: it can either be spent for things you use to operate your business and consumed in personal living, like food, clothing, tuition, or stereos, or it can change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brief chart takes information from other parts of your application and from your personal records, to check the accuracy of your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Total Return to Capital, Labor and Management  </a:t>
          </a:r>
          <a:r>
            <a:rPr lang="en-US" cap="none" sz="1000" b="0" i="0" u="none" baseline="0">
              <a:solidFill>
                <a:srgbClr val="000000"/>
              </a:solidFill>
              <a:latin typeface="Arial"/>
              <a:ea typeface="Arial"/>
              <a:cs typeface="Arial"/>
            </a:rPr>
            <a:t>   Take this figure from Section V., line 6,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2. Non-Cash Income Not Related to this Award Area  </a:t>
          </a:r>
          <a:r>
            <a:rPr lang="en-US" cap="none" sz="1000" b="0" i="0" u="none" baseline="0">
              <a:solidFill>
                <a:srgbClr val="000000"/>
              </a:solidFill>
              <a:latin typeface="Arial"/>
              <a:ea typeface="Arial"/>
              <a:cs typeface="Arial"/>
            </a:rPr>
            <a:t> Take this figure from Section VIII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3. Earned Income Not Related to this Award Area</a:t>
          </a:r>
          <a:r>
            <a:rPr lang="en-US" cap="none" sz="1000" b="0" i="0" u="none" baseline="0">
              <a:solidFill>
                <a:srgbClr val="000000"/>
              </a:solidFill>
              <a:latin typeface="Arial"/>
              <a:ea typeface="Arial"/>
              <a:cs typeface="Arial"/>
            </a:rPr>
            <a:t>       Take this figure from Section IX.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4. Gifts, Inheritances and Other Non-Earned Income  </a:t>
          </a:r>
          <a:r>
            <a:rPr lang="en-US" cap="none" sz="1000" b="0" i="0" u="none" baseline="0">
              <a:solidFill>
                <a:srgbClr val="000000"/>
              </a:solidFill>
              <a:latin typeface="Arial"/>
              <a:ea typeface="Arial"/>
              <a:cs typeface="Arial"/>
            </a:rPr>
            <a:t> Take this figure from Section 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5. Total Sources of Income</a:t>
          </a:r>
          <a:r>
            <a:rPr lang="en-US" cap="none" sz="1000" b="0" i="0" u="none" baseline="0">
              <a:solidFill>
                <a:srgbClr val="000000"/>
              </a:solidFill>
              <a:latin typeface="Arial"/>
              <a:ea typeface="Arial"/>
              <a:cs typeface="Arial"/>
            </a:rPr>
            <a:t>                                           Section XI, 1+2+3+4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Withdrawals for Family Living, Gifts, Income/Taxes and All Other Personal Expenditures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comes from your own personal spending records. There is no other place in this application where it is reported. You should include money you have spent for personal use including items such as food and meals bought, personal supplies for use by you and your family, school tuition, books and fees, gas for your car, income taxes, recreation, gifts to others and any other money you spent for personal items not associated with your business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Maximum Possible Increase in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line 5 minus line 6. The increase in owner’s equity cannot be any greater than the difference between the total source of all income received and all expenditures that were incurred during the years covered by the application. Remember, the costs associated with your enterprise have already been accounted for when you calculated the return to capital, labor and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Take this figure from Section VI., line 6, Column D. Remember: the gain in owner’s equity cannot be any greater than the value you reported on line 7 (Maximum Possible Increase in Owner’s Equity) above.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a.org/awards/01exceltemplates/html/exceltemplatetip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
  <sheetViews>
    <sheetView showGridLines="0" tabSelected="1" zoomScalePageLayoutView="0" workbookViewId="0" topLeftCell="A1">
      <selection activeCell="A1" sqref="A1"/>
    </sheetView>
  </sheetViews>
  <sheetFormatPr defaultColWidth="9.140625" defaultRowHeight="12.75"/>
  <cols>
    <col min="1" max="1" width="4.8515625" style="0" customWidth="1"/>
    <col min="10" max="10" width="11.140625" style="0" customWidth="1"/>
    <col min="11" max="11" width="7.140625" style="0" customWidth="1"/>
  </cols>
  <sheetData>
    <row r="1" spans="1:11" ht="17.25">
      <c r="A1" s="785" t="s">
        <v>0</v>
      </c>
      <c r="B1" s="647"/>
      <c r="C1" s="647"/>
      <c r="D1" s="647"/>
      <c r="E1" s="647"/>
      <c r="F1" s="647"/>
      <c r="G1" s="647"/>
      <c r="H1" s="647"/>
      <c r="I1" s="647"/>
      <c r="J1" s="647"/>
      <c r="K1" s="648"/>
    </row>
    <row r="2" spans="1:11" ht="17.25">
      <c r="A2" s="646" t="s">
        <v>727</v>
      </c>
      <c r="B2" s="646"/>
      <c r="C2" s="646"/>
      <c r="D2" s="646"/>
      <c r="E2" s="646"/>
      <c r="F2" s="646"/>
      <c r="G2" s="646"/>
      <c r="H2" s="646"/>
      <c r="I2" s="646"/>
      <c r="J2" s="646"/>
      <c r="K2" s="646"/>
    </row>
    <row r="3" spans="1:11" ht="17.25">
      <c r="A3" s="646"/>
      <c r="B3" s="646"/>
      <c r="C3" s="646"/>
      <c r="D3" s="646"/>
      <c r="E3" s="646"/>
      <c r="F3" s="646"/>
      <c r="G3" s="646"/>
      <c r="H3" s="646"/>
      <c r="I3" s="646"/>
      <c r="J3" s="646"/>
      <c r="K3" s="646"/>
    </row>
    <row r="4" spans="1:11" ht="17.25">
      <c r="A4" s="646"/>
      <c r="B4" s="646"/>
      <c r="C4" s="646"/>
      <c r="D4" s="646"/>
      <c r="E4" s="646"/>
      <c r="F4" s="646"/>
      <c r="G4" s="646"/>
      <c r="H4" s="646"/>
      <c r="I4" s="646"/>
      <c r="J4" s="646"/>
      <c r="K4" s="646"/>
    </row>
    <row r="5" spans="1:11" ht="17.25">
      <c r="A5" s="646"/>
      <c r="B5" s="646"/>
      <c r="C5" s="646"/>
      <c r="D5" s="646"/>
      <c r="E5" s="646"/>
      <c r="F5" s="646"/>
      <c r="G5" s="646"/>
      <c r="H5" s="646"/>
      <c r="I5" s="646"/>
      <c r="J5" s="646"/>
      <c r="K5" s="646"/>
    </row>
    <row r="6" spans="1:11" ht="17.25">
      <c r="A6" s="646"/>
      <c r="B6" s="646"/>
      <c r="C6" s="646"/>
      <c r="D6" s="646"/>
      <c r="E6" s="646"/>
      <c r="F6" s="646"/>
      <c r="G6" s="646"/>
      <c r="H6" s="646"/>
      <c r="I6" s="646"/>
      <c r="J6" s="646"/>
      <c r="K6" s="646"/>
    </row>
    <row r="7" spans="1:11" ht="17.25">
      <c r="A7" s="646"/>
      <c r="B7" s="649" t="s">
        <v>1</v>
      </c>
      <c r="C7" s="646"/>
      <c r="D7" s="646"/>
      <c r="E7" s="646"/>
      <c r="F7" s="646"/>
      <c r="G7" s="646"/>
      <c r="H7" s="646"/>
      <c r="I7" s="646"/>
      <c r="J7" s="646"/>
      <c r="K7" s="646"/>
    </row>
    <row r="8" spans="1:11" ht="9.75" customHeight="1">
      <c r="A8" s="648"/>
      <c r="B8" s="648"/>
      <c r="C8" s="648"/>
      <c r="D8" s="648"/>
      <c r="E8" s="648"/>
      <c r="F8" s="648"/>
      <c r="G8" s="648"/>
      <c r="H8" s="648"/>
      <c r="I8" s="648"/>
      <c r="J8" s="648"/>
      <c r="K8" s="648"/>
    </row>
    <row r="9" spans="1:11" ht="15">
      <c r="A9" s="650" t="s">
        <v>2</v>
      </c>
      <c r="B9" s="651" t="s">
        <v>3</v>
      </c>
      <c r="C9" s="652"/>
      <c r="D9" s="652"/>
      <c r="E9" s="652"/>
      <c r="F9" s="652"/>
      <c r="G9" s="652"/>
      <c r="H9" s="652"/>
      <c r="I9" s="652"/>
      <c r="J9" s="648"/>
      <c r="K9" s="648"/>
    </row>
    <row r="10" spans="1:11" ht="9.75" customHeight="1">
      <c r="A10" s="650"/>
      <c r="B10" s="651"/>
      <c r="C10" s="652"/>
      <c r="D10" s="652"/>
      <c r="E10" s="652"/>
      <c r="F10" s="652"/>
      <c r="G10" s="652"/>
      <c r="H10" s="652"/>
      <c r="I10" s="652"/>
      <c r="J10" s="648"/>
      <c r="K10" s="648"/>
    </row>
    <row r="11" spans="1:11" ht="13.5">
      <c r="A11" s="782" t="s">
        <v>4</v>
      </c>
      <c r="B11" s="861" t="s">
        <v>554</v>
      </c>
      <c r="C11" s="861"/>
      <c r="D11" s="861"/>
      <c r="E11" s="861"/>
      <c r="F11" s="861"/>
      <c r="G11" s="861"/>
      <c r="H11" s="861"/>
      <c r="I11" s="861"/>
      <c r="J11" s="861"/>
      <c r="K11" s="648"/>
    </row>
    <row r="12" spans="1:11" ht="9.75" customHeight="1">
      <c r="A12" s="782"/>
      <c r="B12" s="783"/>
      <c r="C12" s="783"/>
      <c r="D12" s="783"/>
      <c r="E12" s="783"/>
      <c r="F12" s="783"/>
      <c r="G12" s="783"/>
      <c r="H12" s="783"/>
      <c r="I12" s="783"/>
      <c r="J12" s="783"/>
      <c r="K12" s="648"/>
    </row>
    <row r="13" spans="1:11" ht="13.5">
      <c r="A13" s="782" t="s">
        <v>5</v>
      </c>
      <c r="B13" s="861" t="s">
        <v>559</v>
      </c>
      <c r="C13" s="861"/>
      <c r="D13" s="861"/>
      <c r="E13" s="861"/>
      <c r="F13" s="861"/>
      <c r="G13" s="861"/>
      <c r="H13" s="861"/>
      <c r="I13" s="861"/>
      <c r="J13" s="861"/>
      <c r="K13" s="648"/>
    </row>
    <row r="14" spans="1:11" ht="13.5">
      <c r="A14" s="782"/>
      <c r="B14" s="861" t="s">
        <v>560</v>
      </c>
      <c r="C14" s="861"/>
      <c r="D14" s="861"/>
      <c r="E14" s="861"/>
      <c r="F14" s="861"/>
      <c r="G14" s="861"/>
      <c r="H14" s="861"/>
      <c r="I14" s="861"/>
      <c r="J14" s="861"/>
      <c r="K14" s="648"/>
    </row>
    <row r="15" spans="1:11" ht="13.5">
      <c r="A15" s="782"/>
      <c r="B15" s="862" t="s">
        <v>555</v>
      </c>
      <c r="C15" s="861"/>
      <c r="D15" s="861"/>
      <c r="E15" s="861"/>
      <c r="F15" s="861"/>
      <c r="G15" s="861"/>
      <c r="H15" s="861"/>
      <c r="I15" s="861"/>
      <c r="J15" s="861"/>
      <c r="K15" s="648"/>
    </row>
    <row r="16" spans="1:11" ht="9.75" customHeight="1">
      <c r="A16" s="782"/>
      <c r="B16" s="784"/>
      <c r="C16" s="783"/>
      <c r="D16" s="783"/>
      <c r="E16" s="783"/>
      <c r="F16" s="783"/>
      <c r="G16" s="783"/>
      <c r="H16" s="783"/>
      <c r="I16" s="783"/>
      <c r="J16" s="783"/>
      <c r="K16" s="648"/>
    </row>
    <row r="17" spans="1:11" ht="13.5">
      <c r="A17" s="782" t="s">
        <v>6</v>
      </c>
      <c r="B17" s="860" t="s">
        <v>556</v>
      </c>
      <c r="C17" s="860"/>
      <c r="D17" s="860"/>
      <c r="E17" s="860"/>
      <c r="F17" s="860"/>
      <c r="G17" s="860"/>
      <c r="H17" s="860"/>
      <c r="I17" s="860"/>
      <c r="J17" s="860"/>
      <c r="K17" s="648"/>
    </row>
    <row r="18" spans="1:11" ht="13.5">
      <c r="A18" s="782"/>
      <c r="B18" s="860" t="s">
        <v>557</v>
      </c>
      <c r="C18" s="860"/>
      <c r="D18" s="860"/>
      <c r="E18" s="860"/>
      <c r="F18" s="860"/>
      <c r="G18" s="860"/>
      <c r="H18" s="860"/>
      <c r="I18" s="860"/>
      <c r="J18" s="860"/>
      <c r="K18" s="648"/>
    </row>
    <row r="19" spans="1:11" ht="13.5">
      <c r="A19" s="782"/>
      <c r="B19" s="860" t="s">
        <v>558</v>
      </c>
      <c r="C19" s="860"/>
      <c r="D19" s="860"/>
      <c r="E19" s="860"/>
      <c r="F19" s="860"/>
      <c r="G19" s="860"/>
      <c r="H19" s="860"/>
      <c r="I19" s="860"/>
      <c r="J19" s="860"/>
      <c r="K19" s="648"/>
    </row>
    <row r="20" spans="1:11" ht="9.75" customHeight="1">
      <c r="A20" s="786"/>
      <c r="B20" s="783"/>
      <c r="C20" s="783"/>
      <c r="D20" s="783"/>
      <c r="E20" s="783"/>
      <c r="F20" s="783"/>
      <c r="G20" s="783"/>
      <c r="H20" s="783"/>
      <c r="I20" s="783"/>
      <c r="J20" s="783"/>
      <c r="K20" s="648"/>
    </row>
    <row r="21" spans="1:11" ht="15">
      <c r="A21" s="650" t="s">
        <v>8</v>
      </c>
      <c r="B21" s="651" t="s">
        <v>7</v>
      </c>
      <c r="C21" s="652"/>
      <c r="D21" s="652"/>
      <c r="E21" s="652"/>
      <c r="F21" s="652"/>
      <c r="G21" s="652"/>
      <c r="H21" s="652"/>
      <c r="I21" s="652"/>
      <c r="J21" s="648"/>
      <c r="K21" s="648"/>
    </row>
    <row r="22" spans="1:11" ht="9.75" customHeight="1">
      <c r="A22" s="650"/>
      <c r="B22" s="651"/>
      <c r="C22" s="652"/>
      <c r="D22" s="652"/>
      <c r="E22" s="652"/>
      <c r="F22" s="652"/>
      <c r="G22" s="652"/>
      <c r="H22" s="652"/>
      <c r="I22" s="652"/>
      <c r="J22" s="648"/>
      <c r="K22" s="648"/>
    </row>
    <row r="23" spans="1:11" ht="15">
      <c r="A23" s="650" t="s">
        <v>12</v>
      </c>
      <c r="B23" s="654" t="s">
        <v>9</v>
      </c>
      <c r="C23" s="655"/>
      <c r="D23" s="655"/>
      <c r="E23" s="655"/>
      <c r="F23" s="655"/>
      <c r="G23" s="655"/>
      <c r="H23" s="655"/>
      <c r="I23" s="655"/>
      <c r="J23" s="656"/>
      <c r="K23" s="648"/>
    </row>
    <row r="24" spans="1:11" ht="15">
      <c r="A24" s="653"/>
      <c r="B24" s="654" t="s">
        <v>10</v>
      </c>
      <c r="C24" s="655"/>
      <c r="D24" s="655"/>
      <c r="E24" s="657" t="s">
        <v>11</v>
      </c>
      <c r="F24" s="655"/>
      <c r="G24" s="655"/>
      <c r="H24" s="655"/>
      <c r="I24" s="655"/>
      <c r="J24" s="656"/>
      <c r="K24" s="648"/>
    </row>
    <row r="25" spans="1:11" ht="9.75" customHeight="1">
      <c r="A25" s="650"/>
      <c r="B25" s="651"/>
      <c r="C25" s="652"/>
      <c r="D25" s="652"/>
      <c r="E25" s="652"/>
      <c r="F25" s="652"/>
      <c r="G25" s="652"/>
      <c r="H25" s="652"/>
      <c r="I25" s="652"/>
      <c r="J25" s="648"/>
      <c r="K25" s="648"/>
    </row>
    <row r="26" spans="1:11" ht="15">
      <c r="A26" s="650" t="s">
        <v>14</v>
      </c>
      <c r="B26" s="651" t="s">
        <v>13</v>
      </c>
      <c r="C26" s="652"/>
      <c r="D26" s="652"/>
      <c r="E26" s="652"/>
      <c r="F26" s="652"/>
      <c r="G26" s="652"/>
      <c r="H26" s="652"/>
      <c r="I26" s="652"/>
      <c r="J26" s="648"/>
      <c r="K26" s="648"/>
    </row>
    <row r="27" spans="1:11" ht="9.75" customHeight="1">
      <c r="A27" s="650"/>
      <c r="B27" s="651"/>
      <c r="C27" s="652"/>
      <c r="D27" s="652"/>
      <c r="E27" s="652"/>
      <c r="F27" s="652"/>
      <c r="G27" s="652"/>
      <c r="H27" s="652"/>
      <c r="I27" s="652"/>
      <c r="J27" s="648"/>
      <c r="K27" s="648"/>
    </row>
    <row r="28" spans="1:11" ht="15">
      <c r="A28" s="650" t="s">
        <v>17</v>
      </c>
      <c r="B28" s="658" t="s">
        <v>15</v>
      </c>
      <c r="C28" s="652"/>
      <c r="D28" s="652"/>
      <c r="E28" s="652"/>
      <c r="F28" s="652"/>
      <c r="G28" s="652"/>
      <c r="H28" s="652"/>
      <c r="I28" s="652"/>
      <c r="J28" s="648"/>
      <c r="K28" s="648"/>
    </row>
    <row r="29" spans="1:11" ht="15">
      <c r="A29" s="650"/>
      <c r="B29" s="658" t="s">
        <v>16</v>
      </c>
      <c r="C29" s="652"/>
      <c r="D29" s="652"/>
      <c r="E29" s="652"/>
      <c r="F29" s="652"/>
      <c r="G29" s="652"/>
      <c r="H29" s="652"/>
      <c r="I29" s="652"/>
      <c r="J29" s="648"/>
      <c r="K29" s="648"/>
    </row>
    <row r="30" spans="1:11" ht="9.75" customHeight="1">
      <c r="A30" s="650"/>
      <c r="B30" s="651"/>
      <c r="C30" s="652"/>
      <c r="D30" s="652"/>
      <c r="E30" s="652"/>
      <c r="F30" s="652"/>
      <c r="G30" s="652"/>
      <c r="H30" s="652"/>
      <c r="I30" s="652"/>
      <c r="J30" s="648"/>
      <c r="K30" s="648"/>
    </row>
    <row r="31" spans="1:11" ht="15">
      <c r="A31" s="650" t="s">
        <v>19</v>
      </c>
      <c r="B31" s="651" t="s">
        <v>18</v>
      </c>
      <c r="C31" s="652"/>
      <c r="D31" s="652"/>
      <c r="E31" s="652"/>
      <c r="F31" s="652"/>
      <c r="G31" s="652"/>
      <c r="H31" s="652"/>
      <c r="I31" s="652"/>
      <c r="J31" s="648"/>
      <c r="K31" s="648"/>
    </row>
    <row r="32" spans="1:11" ht="9.75" customHeight="1">
      <c r="A32" s="650"/>
      <c r="B32" s="651"/>
      <c r="C32" s="652"/>
      <c r="D32" s="652"/>
      <c r="E32" s="652"/>
      <c r="F32" s="652"/>
      <c r="G32" s="652"/>
      <c r="H32" s="652"/>
      <c r="I32" s="652"/>
      <c r="J32" s="648"/>
      <c r="K32" s="648"/>
    </row>
    <row r="33" spans="1:11" ht="15">
      <c r="A33" s="650" t="s">
        <v>21</v>
      </c>
      <c r="B33" s="651" t="s">
        <v>20</v>
      </c>
      <c r="C33" s="652"/>
      <c r="D33" s="652"/>
      <c r="E33" s="652"/>
      <c r="F33" s="652"/>
      <c r="G33" s="652"/>
      <c r="H33" s="652"/>
      <c r="I33" s="652"/>
      <c r="J33" s="648"/>
      <c r="K33" s="648"/>
    </row>
    <row r="34" spans="1:11" ht="9.75" customHeight="1">
      <c r="A34" s="650"/>
      <c r="B34" s="651"/>
      <c r="C34" s="652"/>
      <c r="D34" s="652"/>
      <c r="E34" s="652"/>
      <c r="F34" s="652"/>
      <c r="G34" s="652"/>
      <c r="H34" s="652"/>
      <c r="I34" s="652"/>
      <c r="J34" s="648"/>
      <c r="K34" s="648"/>
    </row>
    <row r="35" spans="1:11" ht="15">
      <c r="A35" s="650" t="s">
        <v>502</v>
      </c>
      <c r="B35" s="651" t="s">
        <v>22</v>
      </c>
      <c r="C35" s="652"/>
      <c r="D35" s="652"/>
      <c r="E35" s="652"/>
      <c r="F35" s="652"/>
      <c r="G35" s="652"/>
      <c r="H35" s="652"/>
      <c r="I35" s="652"/>
      <c r="J35" s="648"/>
      <c r="K35" s="648"/>
    </row>
    <row r="36" spans="1:11" ht="9.75" customHeight="1">
      <c r="A36" s="787"/>
      <c r="B36" s="651"/>
      <c r="C36" s="652"/>
      <c r="D36" s="652"/>
      <c r="E36" s="652"/>
      <c r="F36" s="652"/>
      <c r="G36" s="652"/>
      <c r="H36" s="652"/>
      <c r="I36" s="652"/>
      <c r="J36" s="648"/>
      <c r="K36" s="648"/>
    </row>
    <row r="37" spans="1:11" ht="15">
      <c r="A37" s="650" t="s">
        <v>505</v>
      </c>
      <c r="B37" s="654" t="s">
        <v>623</v>
      </c>
      <c r="C37" s="652"/>
      <c r="D37" s="652"/>
      <c r="E37" s="652"/>
      <c r="F37" s="652"/>
      <c r="G37" s="652"/>
      <c r="H37" s="652"/>
      <c r="I37" s="652"/>
      <c r="J37" s="648"/>
      <c r="K37" s="648"/>
    </row>
    <row r="38" spans="1:11" ht="15">
      <c r="A38" s="650"/>
      <c r="B38" s="654" t="s">
        <v>624</v>
      </c>
      <c r="C38" s="652"/>
      <c r="D38" s="652"/>
      <c r="E38" s="652"/>
      <c r="F38" s="652"/>
      <c r="G38" s="652"/>
      <c r="H38" s="652"/>
      <c r="I38" s="652"/>
      <c r="J38" s="648"/>
      <c r="K38" s="648"/>
    </row>
    <row r="39" spans="1:11" ht="15">
      <c r="A39" s="650"/>
      <c r="B39" s="654" t="s">
        <v>626</v>
      </c>
      <c r="C39" s="652"/>
      <c r="D39" s="652"/>
      <c r="E39" s="652"/>
      <c r="F39" s="652"/>
      <c r="G39" s="652"/>
      <c r="H39" s="652"/>
      <c r="I39" s="652"/>
      <c r="J39" s="648"/>
      <c r="K39" s="648"/>
    </row>
    <row r="40" spans="1:11" ht="15">
      <c r="A40" s="650"/>
      <c r="B40" s="654" t="s">
        <v>625</v>
      </c>
      <c r="C40" s="652"/>
      <c r="D40" s="652"/>
      <c r="E40" s="652"/>
      <c r="F40" s="652"/>
      <c r="G40" s="652"/>
      <c r="H40" s="652"/>
      <c r="I40" s="652"/>
      <c r="J40" s="648"/>
      <c r="K40" s="648"/>
    </row>
    <row r="41" spans="1:11" ht="9.75" customHeight="1">
      <c r="A41" s="650"/>
      <c r="B41" s="651"/>
      <c r="C41" s="652"/>
      <c r="D41" s="652"/>
      <c r="E41" s="652"/>
      <c r="F41" s="652"/>
      <c r="G41" s="652"/>
      <c r="H41" s="652"/>
      <c r="I41" s="652"/>
      <c r="J41" s="648"/>
      <c r="K41" s="648"/>
    </row>
    <row r="42" spans="1:11" ht="17.25">
      <c r="A42" s="648"/>
      <c r="B42" s="659" t="s">
        <v>23</v>
      </c>
      <c r="C42" s="648"/>
      <c r="D42" s="648"/>
      <c r="E42" s="648"/>
      <c r="F42" s="648"/>
      <c r="G42" s="648"/>
      <c r="H42" s="648"/>
      <c r="I42" s="648"/>
      <c r="J42" s="648"/>
      <c r="K42" s="648"/>
    </row>
    <row r="43" spans="1:11" ht="13.5">
      <c r="A43" s="660" t="s">
        <v>2</v>
      </c>
      <c r="B43" s="651" t="s">
        <v>24</v>
      </c>
      <c r="C43" s="651"/>
      <c r="D43" s="648"/>
      <c r="E43" s="648"/>
      <c r="F43" s="648"/>
      <c r="G43" s="648"/>
      <c r="H43" s="648"/>
      <c r="I43" s="648"/>
      <c r="J43" s="648"/>
      <c r="K43" s="648"/>
    </row>
    <row r="44" spans="1:11" ht="9.75" customHeight="1">
      <c r="A44" s="660"/>
      <c r="B44" s="651"/>
      <c r="C44" s="651"/>
      <c r="D44" s="648"/>
      <c r="E44" s="648"/>
      <c r="F44" s="648"/>
      <c r="G44" s="648"/>
      <c r="H44" s="648"/>
      <c r="I44" s="648"/>
      <c r="J44" s="648"/>
      <c r="K44" s="648"/>
    </row>
    <row r="45" spans="1:11" ht="13.5">
      <c r="A45" s="660" t="s">
        <v>4</v>
      </c>
      <c r="B45" s="651" t="s">
        <v>25</v>
      </c>
      <c r="C45" s="651"/>
      <c r="D45" s="648"/>
      <c r="E45" s="648"/>
      <c r="F45" s="648"/>
      <c r="G45" s="648"/>
      <c r="H45" s="648"/>
      <c r="I45" s="648"/>
      <c r="J45" s="648"/>
      <c r="K45" s="648"/>
    </row>
    <row r="46" spans="1:11" ht="9.75" customHeight="1">
      <c r="A46" s="660"/>
      <c r="B46" s="651"/>
      <c r="C46" s="651"/>
      <c r="D46" s="648"/>
      <c r="E46" s="648"/>
      <c r="F46" s="648"/>
      <c r="G46" s="648"/>
      <c r="H46" s="648"/>
      <c r="I46" s="648"/>
      <c r="J46" s="648"/>
      <c r="K46" s="648"/>
    </row>
    <row r="47" spans="1:11" ht="13.5">
      <c r="A47" s="660" t="s">
        <v>5</v>
      </c>
      <c r="B47" s="651" t="s">
        <v>26</v>
      </c>
      <c r="C47" s="651"/>
      <c r="D47" s="648"/>
      <c r="E47" s="648"/>
      <c r="F47" s="648"/>
      <c r="G47" s="648"/>
      <c r="H47" s="648"/>
      <c r="I47" s="648"/>
      <c r="J47" s="648"/>
      <c r="K47" s="648"/>
    </row>
    <row r="48" spans="1:11" ht="13.5">
      <c r="A48" s="660"/>
      <c r="B48" s="651" t="s">
        <v>27</v>
      </c>
      <c r="C48" s="651"/>
      <c r="D48" s="648"/>
      <c r="E48" s="648"/>
      <c r="F48" s="648"/>
      <c r="G48" s="648"/>
      <c r="H48" s="648"/>
      <c r="I48" s="648"/>
      <c r="J48" s="648"/>
      <c r="K48" s="648"/>
    </row>
    <row r="49" spans="1:11" ht="13.5">
      <c r="A49" s="660"/>
      <c r="B49" s="651" t="s">
        <v>28</v>
      </c>
      <c r="C49" s="651"/>
      <c r="D49" s="648"/>
      <c r="E49" s="651"/>
      <c r="F49" s="648"/>
      <c r="G49" s="648"/>
      <c r="H49" s="648"/>
      <c r="I49" s="648"/>
      <c r="J49" s="648"/>
      <c r="K49" s="648"/>
    </row>
    <row r="50" spans="1:11" ht="13.5">
      <c r="A50" s="788"/>
      <c r="B50" s="651"/>
      <c r="C50" s="651"/>
      <c r="D50" s="648"/>
      <c r="E50" s="648"/>
      <c r="F50" s="648"/>
      <c r="G50" s="648"/>
      <c r="H50" s="648"/>
      <c r="I50" s="648"/>
      <c r="J50" s="648"/>
      <c r="K50" s="648"/>
    </row>
    <row r="51" spans="1:11" ht="13.5">
      <c r="A51" s="660"/>
      <c r="B51" s="651"/>
      <c r="C51" s="651"/>
      <c r="D51" s="648"/>
      <c r="E51" s="648"/>
      <c r="F51" s="648"/>
      <c r="G51" s="648"/>
      <c r="H51" s="648"/>
      <c r="I51" s="648"/>
      <c r="J51" s="648"/>
      <c r="K51" s="648"/>
    </row>
    <row r="52" spans="1:3" ht="13.5">
      <c r="A52" s="85"/>
      <c r="B52" s="3"/>
      <c r="C52" s="3"/>
    </row>
    <row r="53" spans="1:3" ht="13.5">
      <c r="A53" s="85"/>
      <c r="B53" s="3"/>
      <c r="C53" s="3"/>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sheetData>
  <sheetProtection password="E1BE" sheet="1" selectLockedCells="1"/>
  <mergeCells count="7">
    <mergeCell ref="B17:J17"/>
    <mergeCell ref="B18:J18"/>
    <mergeCell ref="B19:J19"/>
    <mergeCell ref="B11:J11"/>
    <mergeCell ref="B13:J13"/>
    <mergeCell ref="B14:J14"/>
    <mergeCell ref="B15:J15"/>
  </mergeCells>
  <hyperlinks>
    <hyperlink ref="B15" r:id="rId1" display="http://www.ffa.org/awards/01exceltemplates/html/exceltemplatetips.html"/>
  </hyperlinks>
  <printOptions/>
  <pageMargins left="0.5" right="0.5" top="0.75" bottom="0.5" header="0.5" footer="0.5"/>
  <pageSetup horizontalDpi="300" verticalDpi="300" orientation="portrait"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showGridLines="0" showZeros="0" zoomScalePageLayoutView="0" workbookViewId="0" topLeftCell="A1">
      <selection activeCell="A1" sqref="A1"/>
    </sheetView>
  </sheetViews>
  <sheetFormatPr defaultColWidth="9.140625" defaultRowHeight="12.75"/>
  <cols>
    <col min="1" max="1" width="7.57421875" style="0" customWidth="1"/>
    <col min="2" max="2" width="1.7109375" style="735" customWidth="1"/>
    <col min="3" max="3" width="6.421875" style="711" customWidth="1"/>
    <col min="4" max="5" width="6.421875" style="0" customWidth="1"/>
    <col min="6" max="6" width="9.28125" style="0" customWidth="1"/>
    <col min="7" max="7" width="9.421875" style="0" customWidth="1"/>
    <col min="8" max="11" width="6.421875" style="0" customWidth="1"/>
    <col min="12" max="12" width="2.8515625" style="0" customWidth="1"/>
    <col min="13" max="13" width="16.28125" style="0" customWidth="1"/>
  </cols>
  <sheetData>
    <row r="1" ht="12.75">
      <c r="A1" s="823"/>
    </row>
    <row r="2" ht="12.75">
      <c r="A2" s="711"/>
    </row>
    <row r="3" ht="12.75">
      <c r="A3" s="711"/>
    </row>
    <row r="4" ht="12.75">
      <c r="A4" s="711"/>
    </row>
    <row r="5" ht="12.75">
      <c r="A5" s="711"/>
    </row>
    <row r="6" ht="12.75">
      <c r="A6" s="711"/>
    </row>
    <row r="7" spans="1:7" ht="18" customHeight="1" thickBot="1">
      <c r="A7" s="712" t="s">
        <v>434</v>
      </c>
      <c r="G7" s="4"/>
    </row>
    <row r="8" spans="1:13" ht="18" customHeight="1" thickBot="1">
      <c r="A8" s="549" t="s">
        <v>322</v>
      </c>
      <c r="B8" s="736" t="s">
        <v>435</v>
      </c>
      <c r="C8" s="546"/>
      <c r="D8" s="546"/>
      <c r="E8" s="546"/>
      <c r="F8" s="546"/>
      <c r="G8" s="546"/>
      <c r="H8" s="546"/>
      <c r="I8" s="546"/>
      <c r="J8" s="546"/>
      <c r="K8" s="546"/>
      <c r="L8" s="547"/>
      <c r="M8" s="545" t="s">
        <v>436</v>
      </c>
    </row>
    <row r="9" spans="1:13" ht="18" customHeight="1">
      <c r="A9" s="713"/>
      <c r="B9" s="737"/>
      <c r="C9" s="750"/>
      <c r="D9" s="83"/>
      <c r="E9" s="83"/>
      <c r="F9" s="83"/>
      <c r="G9" s="83"/>
      <c r="H9" s="83"/>
      <c r="I9" s="83"/>
      <c r="J9" s="83"/>
      <c r="K9" s="83"/>
      <c r="L9" s="83"/>
      <c r="M9" s="339"/>
    </row>
    <row r="10" spans="1:13" ht="18" customHeight="1">
      <c r="A10" s="714"/>
      <c r="B10" s="738"/>
      <c r="C10" s="751"/>
      <c r="D10" s="88"/>
      <c r="E10" s="88"/>
      <c r="F10" s="88"/>
      <c r="G10" s="88"/>
      <c r="H10" s="88"/>
      <c r="I10" s="88"/>
      <c r="J10" s="88"/>
      <c r="K10" s="88"/>
      <c r="L10" s="88"/>
      <c r="M10" s="359"/>
    </row>
    <row r="11" spans="1:13" ht="18" customHeight="1">
      <c r="A11" s="714"/>
      <c r="B11" s="738"/>
      <c r="C11" s="751"/>
      <c r="D11" s="88"/>
      <c r="E11" s="88"/>
      <c r="F11" s="88"/>
      <c r="G11" s="88"/>
      <c r="H11" s="88"/>
      <c r="I11" s="88"/>
      <c r="J11" s="88"/>
      <c r="K11" s="88"/>
      <c r="L11" s="88"/>
      <c r="M11" s="359"/>
    </row>
    <row r="12" spans="1:13" ht="18" customHeight="1">
      <c r="A12" s="714"/>
      <c r="B12" s="738"/>
      <c r="C12" s="751"/>
      <c r="D12" s="88"/>
      <c r="E12" s="88"/>
      <c r="F12" s="88"/>
      <c r="G12" s="88"/>
      <c r="H12" s="88"/>
      <c r="I12" s="88"/>
      <c r="J12" s="88"/>
      <c r="K12" s="88"/>
      <c r="L12" s="88"/>
      <c r="M12" s="359"/>
    </row>
    <row r="13" spans="1:13" ht="18" customHeight="1" thickBot="1">
      <c r="A13" s="715"/>
      <c r="B13" s="739"/>
      <c r="C13" s="752"/>
      <c r="D13" s="191"/>
      <c r="E13" s="191"/>
      <c r="F13" s="191"/>
      <c r="G13" s="191"/>
      <c r="H13" s="191"/>
      <c r="I13" s="191"/>
      <c r="J13" s="191"/>
      <c r="K13" s="191"/>
      <c r="L13" s="191"/>
      <c r="M13" s="548"/>
    </row>
    <row r="14" spans="1:13" ht="18" customHeight="1" thickBot="1">
      <c r="A14" s="711"/>
      <c r="K14" s="81" t="s">
        <v>437</v>
      </c>
      <c r="M14" s="543">
        <f>SUM(M8:M13)</f>
        <v>0</v>
      </c>
    </row>
    <row r="15" spans="1:13" ht="12" customHeight="1">
      <c r="A15" s="711"/>
      <c r="K15" s="81"/>
      <c r="M15" s="535"/>
    </row>
    <row r="16" ht="18" customHeight="1" thickBot="1">
      <c r="A16" s="712" t="s">
        <v>438</v>
      </c>
    </row>
    <row r="17" spans="1:13" ht="18" customHeight="1" thickBot="1">
      <c r="A17" s="549" t="s">
        <v>322</v>
      </c>
      <c r="B17" s="736" t="s">
        <v>435</v>
      </c>
      <c r="C17" s="546"/>
      <c r="D17" s="546"/>
      <c r="E17" s="546"/>
      <c r="F17" s="546"/>
      <c r="G17" s="546"/>
      <c r="H17" s="546"/>
      <c r="I17" s="546"/>
      <c r="J17" s="546"/>
      <c r="K17" s="546"/>
      <c r="L17" s="547"/>
      <c r="M17" s="545" t="s">
        <v>436</v>
      </c>
    </row>
    <row r="18" spans="1:13" ht="18" customHeight="1">
      <c r="A18" s="713"/>
      <c r="B18" s="740"/>
      <c r="C18" s="750"/>
      <c r="D18" s="83"/>
      <c r="E18" s="83"/>
      <c r="F18" s="83"/>
      <c r="G18" s="83"/>
      <c r="H18" s="83"/>
      <c r="I18" s="83"/>
      <c r="J18" s="83"/>
      <c r="K18" s="83"/>
      <c r="L18" s="83"/>
      <c r="M18" s="339"/>
    </row>
    <row r="19" spans="1:13" ht="18" customHeight="1">
      <c r="A19" s="714"/>
      <c r="B19" s="741"/>
      <c r="C19" s="751"/>
      <c r="D19" s="88"/>
      <c r="E19" s="88"/>
      <c r="F19" s="88"/>
      <c r="G19" s="88"/>
      <c r="H19" s="88"/>
      <c r="I19" s="88"/>
      <c r="J19" s="88"/>
      <c r="K19" s="88"/>
      <c r="L19" s="88"/>
      <c r="M19" s="359"/>
    </row>
    <row r="20" spans="1:13" ht="18" customHeight="1">
      <c r="A20" s="714"/>
      <c r="B20" s="741"/>
      <c r="C20" s="751"/>
      <c r="D20" s="88"/>
      <c r="E20" s="88"/>
      <c r="F20" s="88"/>
      <c r="G20" s="88"/>
      <c r="H20" s="88"/>
      <c r="I20" s="88"/>
      <c r="J20" s="88"/>
      <c r="K20" s="88"/>
      <c r="L20" s="88"/>
      <c r="M20" s="359"/>
    </row>
    <row r="21" spans="1:13" ht="18" customHeight="1">
      <c r="A21" s="714"/>
      <c r="B21" s="741"/>
      <c r="C21" s="751"/>
      <c r="D21" s="88"/>
      <c r="E21" s="88"/>
      <c r="F21" s="88"/>
      <c r="G21" s="88"/>
      <c r="H21" s="88"/>
      <c r="I21" s="88"/>
      <c r="J21" s="88"/>
      <c r="K21" s="88"/>
      <c r="L21" s="88"/>
      <c r="M21" s="359"/>
    </row>
    <row r="22" spans="1:13" ht="18" customHeight="1">
      <c r="A22" s="714"/>
      <c r="B22" s="741"/>
      <c r="C22" s="751"/>
      <c r="D22" s="88"/>
      <c r="E22" s="88"/>
      <c r="F22" s="88"/>
      <c r="G22" s="88"/>
      <c r="H22" s="88"/>
      <c r="I22" s="88"/>
      <c r="J22" s="88"/>
      <c r="K22" s="88"/>
      <c r="L22" s="88"/>
      <c r="M22" s="359"/>
    </row>
    <row r="23" spans="1:13" ht="18" customHeight="1" thickBot="1">
      <c r="A23" s="715"/>
      <c r="B23" s="742"/>
      <c r="C23" s="752"/>
      <c r="D23" s="191"/>
      <c r="E23" s="191"/>
      <c r="F23" s="191"/>
      <c r="G23" s="191"/>
      <c r="H23" s="191"/>
      <c r="I23" s="191"/>
      <c r="J23" s="191"/>
      <c r="K23" s="191"/>
      <c r="L23" s="191"/>
      <c r="M23" s="548"/>
    </row>
    <row r="24" spans="1:13" ht="18" customHeight="1" thickBot="1">
      <c r="A24" s="716"/>
      <c r="B24" s="743"/>
      <c r="C24" s="717"/>
      <c r="D24" s="82"/>
      <c r="E24" s="82"/>
      <c r="F24" s="82"/>
      <c r="G24" s="82"/>
      <c r="H24" s="82"/>
      <c r="I24" s="82"/>
      <c r="J24" s="82"/>
      <c r="K24" s="81" t="s">
        <v>437</v>
      </c>
      <c r="M24" s="543">
        <f>SUM(M18:M23)</f>
        <v>0</v>
      </c>
    </row>
    <row r="25" spans="1:13" ht="12" customHeight="1">
      <c r="A25" s="717"/>
      <c r="B25" s="743"/>
      <c r="C25" s="717"/>
      <c r="D25" s="82"/>
      <c r="E25" s="82"/>
      <c r="F25" s="82"/>
      <c r="G25" s="82"/>
      <c r="H25" s="82"/>
      <c r="I25" s="82"/>
      <c r="J25" s="82"/>
      <c r="K25" s="82"/>
      <c r="L25" s="82"/>
      <c r="M25" s="82"/>
    </row>
    <row r="26" ht="18" customHeight="1" thickBot="1">
      <c r="A26" s="712" t="s">
        <v>439</v>
      </c>
    </row>
    <row r="27" spans="1:13" ht="18" customHeight="1" thickBot="1">
      <c r="A27" s="549" t="s">
        <v>322</v>
      </c>
      <c r="B27" s="736" t="s">
        <v>435</v>
      </c>
      <c r="C27" s="546"/>
      <c r="D27" s="546"/>
      <c r="E27" s="546"/>
      <c r="F27" s="546"/>
      <c r="G27" s="546"/>
      <c r="H27" s="546"/>
      <c r="I27" s="546"/>
      <c r="J27" s="546"/>
      <c r="K27" s="546"/>
      <c r="L27" s="547"/>
      <c r="M27" s="544" t="s">
        <v>436</v>
      </c>
    </row>
    <row r="28" spans="1:13" ht="18" customHeight="1">
      <c r="A28" s="718"/>
      <c r="B28" s="740"/>
      <c r="C28" s="750"/>
      <c r="D28" s="83"/>
      <c r="E28" s="83"/>
      <c r="F28" s="83"/>
      <c r="G28" s="83"/>
      <c r="H28" s="83"/>
      <c r="I28" s="83"/>
      <c r="J28" s="83"/>
      <c r="K28" s="83"/>
      <c r="L28" s="83"/>
      <c r="M28" s="359"/>
    </row>
    <row r="29" spans="1:13" ht="18" customHeight="1">
      <c r="A29" s="719"/>
      <c r="B29" s="741"/>
      <c r="C29" s="751"/>
      <c r="D29" s="88"/>
      <c r="E29" s="88"/>
      <c r="F29" s="88"/>
      <c r="G29" s="88"/>
      <c r="H29" s="88"/>
      <c r="I29" s="88"/>
      <c r="J29" s="88"/>
      <c r="K29" s="88"/>
      <c r="L29" s="88"/>
      <c r="M29" s="359"/>
    </row>
    <row r="30" spans="1:13" ht="18" customHeight="1">
      <c r="A30" s="719"/>
      <c r="B30" s="741"/>
      <c r="C30" s="751"/>
      <c r="D30" s="88"/>
      <c r="E30" s="88"/>
      <c r="F30" s="88"/>
      <c r="G30" s="88"/>
      <c r="H30" s="88"/>
      <c r="I30" s="88"/>
      <c r="J30" s="88"/>
      <c r="K30" s="88"/>
      <c r="L30" s="88"/>
      <c r="M30" s="359"/>
    </row>
    <row r="31" spans="1:13" ht="18" customHeight="1">
      <c r="A31" s="719"/>
      <c r="B31" s="741"/>
      <c r="C31" s="751"/>
      <c r="D31" s="88"/>
      <c r="E31" s="88"/>
      <c r="F31" s="88"/>
      <c r="G31" s="88"/>
      <c r="H31" s="88"/>
      <c r="I31" s="88"/>
      <c r="J31" s="88"/>
      <c r="K31" s="88"/>
      <c r="L31" s="88"/>
      <c r="M31" s="359"/>
    </row>
    <row r="32" spans="1:13" ht="18" customHeight="1">
      <c r="A32" s="719"/>
      <c r="B32" s="741"/>
      <c r="C32" s="751"/>
      <c r="D32" s="88"/>
      <c r="E32" s="88"/>
      <c r="F32" s="88"/>
      <c r="G32" s="88"/>
      <c r="H32" s="88"/>
      <c r="I32" s="88"/>
      <c r="J32" s="88"/>
      <c r="K32" s="88"/>
      <c r="L32" s="88"/>
      <c r="M32" s="359"/>
    </row>
    <row r="33" spans="1:13" ht="18" customHeight="1" thickBot="1">
      <c r="A33" s="720"/>
      <c r="B33" s="742"/>
      <c r="C33" s="752"/>
      <c r="D33" s="191"/>
      <c r="E33" s="191"/>
      <c r="F33" s="191"/>
      <c r="G33" s="191"/>
      <c r="H33" s="191"/>
      <c r="I33" s="191"/>
      <c r="J33" s="191"/>
      <c r="K33" s="191"/>
      <c r="L33" s="191"/>
      <c r="M33" s="548"/>
    </row>
    <row r="34" spans="1:13" ht="18" customHeight="1" thickBot="1">
      <c r="A34" s="711"/>
      <c r="K34" s="81" t="s">
        <v>437</v>
      </c>
      <c r="M34" s="543">
        <f>SUM(M27:M33)</f>
        <v>0</v>
      </c>
    </row>
    <row r="35" spans="1:13" ht="12" customHeight="1">
      <c r="A35" s="711"/>
      <c r="K35" s="81"/>
      <c r="M35" s="535"/>
    </row>
    <row r="36" ht="18" customHeight="1" thickBot="1">
      <c r="A36" s="712" t="s">
        <v>440</v>
      </c>
    </row>
    <row r="37" spans="1:13" ht="18" customHeight="1">
      <c r="A37" s="721" t="s">
        <v>441</v>
      </c>
      <c r="B37" s="744"/>
      <c r="C37" s="729"/>
      <c r="D37" s="463"/>
      <c r="E37" s="463"/>
      <c r="F37" s="463"/>
      <c r="G37" s="463"/>
      <c r="H37" s="463"/>
      <c r="I37" s="463"/>
      <c r="J37" s="463"/>
      <c r="K37" s="463"/>
      <c r="L37" s="460"/>
      <c r="M37" s="537">
        <f>'Page 6a &amp; 6b'!$L$58</f>
        <v>0</v>
      </c>
    </row>
    <row r="38" spans="1:13" ht="18" customHeight="1">
      <c r="A38" s="722" t="s">
        <v>442</v>
      </c>
      <c r="B38" s="745"/>
      <c r="C38" s="730"/>
      <c r="D38" s="88"/>
      <c r="E38" s="88"/>
      <c r="F38" s="88"/>
      <c r="G38" s="88"/>
      <c r="H38" s="88"/>
      <c r="I38" s="88"/>
      <c r="J38" s="88"/>
      <c r="K38" s="88"/>
      <c r="L38" s="461"/>
      <c r="M38" s="538">
        <f>M14</f>
        <v>0</v>
      </c>
    </row>
    <row r="39" spans="1:13" ht="18" customHeight="1">
      <c r="A39" s="722" t="s">
        <v>443</v>
      </c>
      <c r="B39" s="745"/>
      <c r="C39" s="730"/>
      <c r="D39" s="88"/>
      <c r="E39" s="88"/>
      <c r="F39" s="88"/>
      <c r="G39" s="88"/>
      <c r="H39" s="88"/>
      <c r="I39" s="88"/>
      <c r="J39" s="88"/>
      <c r="K39" s="88"/>
      <c r="L39" s="461"/>
      <c r="M39" s="538">
        <f>M24</f>
        <v>0</v>
      </c>
    </row>
    <row r="40" spans="1:13" ht="18" customHeight="1" thickBot="1">
      <c r="A40" s="723" t="s">
        <v>444</v>
      </c>
      <c r="B40" s="746"/>
      <c r="C40" s="731"/>
      <c r="D40" s="464"/>
      <c r="E40" s="464"/>
      <c r="F40" s="464"/>
      <c r="G40" s="464"/>
      <c r="H40" s="464"/>
      <c r="I40" s="464"/>
      <c r="J40" s="464"/>
      <c r="K40" s="464"/>
      <c r="L40" s="465"/>
      <c r="M40" s="539">
        <f>M34</f>
        <v>0</v>
      </c>
    </row>
    <row r="41" spans="1:13" ht="18" customHeight="1" thickTop="1">
      <c r="A41" s="724" t="s">
        <v>445</v>
      </c>
      <c r="B41" s="747"/>
      <c r="C41" s="732"/>
      <c r="D41" s="83"/>
      <c r="E41" s="83"/>
      <c r="F41" s="83"/>
      <c r="G41" s="83"/>
      <c r="H41" s="83"/>
      <c r="I41" s="83"/>
      <c r="J41" s="83"/>
      <c r="K41" s="83"/>
      <c r="L41" s="172"/>
      <c r="M41" s="540">
        <f>SUM(M37:M40)</f>
        <v>0</v>
      </c>
    </row>
    <row r="42" spans="1:13" ht="15.75" customHeight="1">
      <c r="A42" s="725" t="s">
        <v>446</v>
      </c>
      <c r="B42" s="748"/>
      <c r="C42" s="733"/>
      <c r="D42" s="87"/>
      <c r="E42" s="87"/>
      <c r="F42" s="87"/>
      <c r="G42" s="87"/>
      <c r="H42" s="87"/>
      <c r="I42" s="87"/>
      <c r="J42" s="87"/>
      <c r="K42" s="87"/>
      <c r="L42" s="148"/>
      <c r="M42" s="347"/>
    </row>
    <row r="43" spans="1:13" ht="12.75" customHeight="1">
      <c r="A43" s="726" t="s">
        <v>589</v>
      </c>
      <c r="B43" s="747"/>
      <c r="C43" s="732"/>
      <c r="D43" s="83"/>
      <c r="E43" s="83"/>
      <c r="F43" s="83"/>
      <c r="G43" s="83"/>
      <c r="H43" s="83"/>
      <c r="I43" s="83"/>
      <c r="J43" s="83"/>
      <c r="K43" s="83"/>
      <c r="L43" s="172"/>
      <c r="M43" s="541"/>
    </row>
    <row r="44" spans="1:13" ht="18" customHeight="1">
      <c r="A44" s="722" t="s">
        <v>447</v>
      </c>
      <c r="B44" s="745"/>
      <c r="C44" s="730"/>
      <c r="D44" s="88"/>
      <c r="E44" s="88"/>
      <c r="F44" s="88"/>
      <c r="G44" s="88"/>
      <c r="H44" s="88"/>
      <c r="I44" s="88" t="s">
        <v>448</v>
      </c>
      <c r="J44" s="88"/>
      <c r="K44" s="88"/>
      <c r="L44" s="461" t="s">
        <v>424</v>
      </c>
      <c r="M44" s="538">
        <f>M41-M42</f>
        <v>0</v>
      </c>
    </row>
    <row r="45" spans="1:13" ht="18" customHeight="1" thickBot="1">
      <c r="A45" s="727" t="s">
        <v>449</v>
      </c>
      <c r="B45" s="749"/>
      <c r="C45" s="734"/>
      <c r="D45" s="191"/>
      <c r="E45" s="191"/>
      <c r="F45" s="191"/>
      <c r="G45" s="191"/>
      <c r="H45" s="191"/>
      <c r="I45" s="191"/>
      <c r="J45" s="191"/>
      <c r="K45" s="191"/>
      <c r="L45" s="462" t="s">
        <v>424</v>
      </c>
      <c r="M45" s="542">
        <f>'Page 7'!$L$37</f>
        <v>0</v>
      </c>
    </row>
    <row r="46" spans="1:13" ht="18" customHeight="1">
      <c r="A46" s="728" t="s">
        <v>450</v>
      </c>
      <c r="B46" s="743"/>
      <c r="C46" s="717"/>
      <c r="D46" s="82"/>
      <c r="E46" s="82"/>
      <c r="F46" s="82"/>
      <c r="G46" s="82"/>
      <c r="H46" s="82"/>
      <c r="I46" s="82"/>
      <c r="J46" s="82"/>
      <c r="K46" s="82"/>
      <c r="L46" s="82"/>
      <c r="M46" s="642" t="str">
        <f>IF($M$45&lt;=$M$44,"MET","NOT MET")</f>
        <v>MET</v>
      </c>
    </row>
    <row r="47" spans="1:13" ht="18" customHeight="1">
      <c r="A47" s="816" t="s">
        <v>588</v>
      </c>
      <c r="M47" s="810" t="s">
        <v>587</v>
      </c>
    </row>
    <row r="48" spans="1:13" ht="12.75">
      <c r="A48" t="str">
        <f>Cover!$A$59</f>
        <v>      Our House Enterprises</v>
      </c>
      <c r="J48" s="71"/>
      <c r="L48" s="71" t="str">
        <f>Cover!$K$59</f>
        <v>(  )</v>
      </c>
      <c r="M48" s="44">
        <f ca="1">NOW()</f>
        <v>41311.69183159722</v>
      </c>
    </row>
    <row r="49" ht="12.75">
      <c r="G49" s="53"/>
    </row>
  </sheetData>
  <sheetProtection password="E1BE" sheet="1" objects="1" scenarios="1"/>
  <dataValidations count="1">
    <dataValidation type="whole" allowBlank="1" showInputMessage="1" showErrorMessage="1" error="Whole Numbers Only!&#10;NO DECIMALS!" sqref="M9:M13 M18:M23 M28:M33 M42">
      <formula1>0</formula1>
      <formula2>999999999</formula2>
    </dataValidation>
  </dataValidations>
  <printOptions/>
  <pageMargins left="0.75" right="0.5" top="0.5" bottom="0.5" header="0" footer="0.5"/>
  <pageSetup fitToHeight="1" fitToWidth="1" horizontalDpi="300" verticalDpi="300" orientation="portrait"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3:N49"/>
  <sheetViews>
    <sheetView showGridLines="0" showZeros="0" zoomScalePageLayoutView="0" workbookViewId="0" topLeftCell="A1">
      <selection activeCell="A1" sqref="A1"/>
    </sheetView>
  </sheetViews>
  <sheetFormatPr defaultColWidth="9.140625" defaultRowHeight="12.75"/>
  <cols>
    <col min="1" max="1" width="5.28125" style="0" customWidth="1"/>
    <col min="2" max="2" width="8.421875" style="0" customWidth="1"/>
    <col min="3" max="4" width="6.8515625" style="0" customWidth="1"/>
    <col min="5" max="5" width="7.8515625" style="0" customWidth="1"/>
    <col min="6" max="6" width="9.28125" style="0" customWidth="1"/>
    <col min="7" max="7" width="5.421875" style="0" customWidth="1"/>
    <col min="8" max="10" width="6.8515625" style="0" customWidth="1"/>
    <col min="11" max="11" width="5.421875" style="0" customWidth="1"/>
    <col min="12" max="12" width="4.00390625" style="0" customWidth="1"/>
    <col min="13" max="13" width="3.00390625" style="0" customWidth="1"/>
    <col min="14" max="14" width="11.00390625" style="0" customWidth="1"/>
  </cols>
  <sheetData>
    <row r="3" spans="1:14" ht="15.75" customHeight="1">
      <c r="A3" s="552" t="s">
        <v>451</v>
      </c>
      <c r="B3" s="70"/>
      <c r="C3" s="70"/>
      <c r="D3" s="70"/>
      <c r="E3" s="70"/>
      <c r="F3" s="550" t="str">
        <f>Cover!$A$17</f>
        <v>USE ARROW TO THE RIGHT TO SELECT</v>
      </c>
      <c r="G3" s="70"/>
      <c r="H3" s="70"/>
      <c r="I3" s="70"/>
      <c r="J3" s="70"/>
      <c r="K3" s="70"/>
      <c r="L3" s="70"/>
      <c r="M3" s="70"/>
      <c r="N3" s="459"/>
    </row>
    <row r="4" spans="1:14" ht="15.75" customHeight="1">
      <c r="A4" s="72"/>
      <c r="B4" s="70"/>
      <c r="C4" s="70"/>
      <c r="D4" s="70"/>
      <c r="E4" s="70"/>
      <c r="F4" s="70"/>
      <c r="G4" s="70"/>
      <c r="H4" s="70"/>
      <c r="I4" s="70"/>
      <c r="J4" s="70"/>
      <c r="K4" s="70"/>
      <c r="L4" s="70"/>
      <c r="M4" s="70"/>
      <c r="N4" s="459"/>
    </row>
    <row r="5" spans="1:14" ht="15.75" customHeight="1">
      <c r="A5" s="72" t="s">
        <v>452</v>
      </c>
      <c r="B5" s="55"/>
      <c r="C5" s="55"/>
      <c r="D5" s="55"/>
      <c r="E5" s="55"/>
      <c r="F5" s="55"/>
      <c r="G5" s="55"/>
      <c r="H5" s="55"/>
      <c r="I5" s="55"/>
      <c r="J5" s="55"/>
      <c r="K5" s="55"/>
      <c r="L5" s="55"/>
      <c r="M5" s="55"/>
      <c r="N5" s="68" t="s">
        <v>284</v>
      </c>
    </row>
    <row r="6" spans="1:14" ht="15.75" customHeight="1">
      <c r="A6" s="3" t="s">
        <v>453</v>
      </c>
      <c r="B6" s="55"/>
      <c r="C6" s="55"/>
      <c r="D6" s="55"/>
      <c r="E6" s="55"/>
      <c r="F6" s="55"/>
      <c r="G6" s="55"/>
      <c r="H6" s="55"/>
      <c r="I6" s="55"/>
      <c r="J6" s="55"/>
      <c r="K6" s="55"/>
      <c r="L6" s="495"/>
      <c r="M6" s="55"/>
      <c r="N6" s="55"/>
    </row>
    <row r="7" spans="1:14" ht="15.75" customHeight="1">
      <c r="A7" s="3" t="s">
        <v>454</v>
      </c>
      <c r="B7" s="55"/>
      <c r="C7" s="55"/>
      <c r="D7" s="55"/>
      <c r="E7" s="55"/>
      <c r="F7" s="55"/>
      <c r="G7" s="55"/>
      <c r="H7" s="55"/>
      <c r="I7" s="55"/>
      <c r="J7" s="55"/>
      <c r="K7" s="55"/>
      <c r="L7" s="495"/>
      <c r="M7" s="55"/>
      <c r="N7" s="55"/>
    </row>
    <row r="8" spans="1:14" ht="15.75" customHeight="1">
      <c r="A8" s="3" t="s">
        <v>455</v>
      </c>
      <c r="B8" s="55"/>
      <c r="C8" s="55"/>
      <c r="D8" s="55"/>
      <c r="E8" s="55"/>
      <c r="F8" s="55"/>
      <c r="G8" s="55"/>
      <c r="H8" s="55"/>
      <c r="I8" s="55"/>
      <c r="J8" s="55"/>
      <c r="K8" s="55"/>
      <c r="L8" s="495"/>
      <c r="M8" s="55"/>
      <c r="N8" s="55"/>
    </row>
    <row r="9" spans="1:14" ht="15.75" customHeight="1">
      <c r="A9" s="3" t="s">
        <v>456</v>
      </c>
      <c r="B9" s="55"/>
      <c r="C9" s="55"/>
      <c r="D9" s="55"/>
      <c r="E9" s="55"/>
      <c r="F9" s="55"/>
      <c r="G9" s="55"/>
      <c r="H9" s="55"/>
      <c r="I9" s="55"/>
      <c r="J9" s="55"/>
      <c r="K9" s="55"/>
      <c r="L9" s="495"/>
      <c r="M9" s="55"/>
      <c r="N9" s="55"/>
    </row>
    <row r="10" spans="1:14" ht="15.75" customHeight="1">
      <c r="A10" s="3" t="s">
        <v>457</v>
      </c>
      <c r="B10" s="55"/>
      <c r="C10" s="55"/>
      <c r="D10" s="55"/>
      <c r="E10" s="55"/>
      <c r="F10" s="55"/>
      <c r="G10" s="55"/>
      <c r="H10" s="55"/>
      <c r="I10" s="55"/>
      <c r="J10" s="55"/>
      <c r="K10" s="55"/>
      <c r="L10" s="495"/>
      <c r="M10" s="55"/>
      <c r="N10" s="55"/>
    </row>
    <row r="11" spans="1:14" ht="15.75" customHeight="1">
      <c r="A11" s="3" t="s">
        <v>458</v>
      </c>
      <c r="B11" s="55"/>
      <c r="C11" s="55"/>
      <c r="D11" s="55"/>
      <c r="E11" s="55"/>
      <c r="F11" s="55"/>
      <c r="G11" s="55"/>
      <c r="H11" s="55"/>
      <c r="I11" s="55"/>
      <c r="J11" s="55"/>
      <c r="K11" s="55"/>
      <c r="L11" s="495"/>
      <c r="M11" s="55"/>
      <c r="N11" s="55"/>
    </row>
    <row r="12" spans="1:14" ht="15.75" customHeight="1">
      <c r="A12" s="3" t="s">
        <v>459</v>
      </c>
      <c r="B12" s="55"/>
      <c r="C12" s="55"/>
      <c r="D12" s="55"/>
      <c r="E12" s="55"/>
      <c r="F12" s="55"/>
      <c r="G12" s="55"/>
      <c r="H12" s="55"/>
      <c r="I12" s="55"/>
      <c r="J12" s="55"/>
      <c r="K12" s="55"/>
      <c r="L12" s="495"/>
      <c r="M12" s="55"/>
      <c r="N12" s="55"/>
    </row>
    <row r="13" spans="1:14" ht="15.75" customHeight="1">
      <c r="A13" s="3" t="s">
        <v>460</v>
      </c>
      <c r="B13" s="55"/>
      <c r="C13" s="55"/>
      <c r="D13" s="55"/>
      <c r="E13" s="55"/>
      <c r="F13" s="55"/>
      <c r="G13" s="55"/>
      <c r="H13" s="55"/>
      <c r="I13" s="55"/>
      <c r="J13" s="55"/>
      <c r="K13" s="55"/>
      <c r="L13" s="495"/>
      <c r="M13" s="55"/>
      <c r="N13" s="55"/>
    </row>
    <row r="14" spans="1:14" ht="15.75" customHeight="1">
      <c r="A14" s="3" t="s">
        <v>461</v>
      </c>
      <c r="B14" s="55"/>
      <c r="C14" s="55"/>
      <c r="D14" s="55"/>
      <c r="E14" s="55"/>
      <c r="F14" s="55"/>
      <c r="G14" s="55"/>
      <c r="H14" s="55"/>
      <c r="I14" s="55"/>
      <c r="J14" s="55"/>
      <c r="K14" s="55"/>
      <c r="L14" s="495"/>
      <c r="M14" s="55"/>
      <c r="N14" s="55"/>
    </row>
    <row r="15" spans="1:14" ht="15.75" customHeight="1">
      <c r="A15" s="3" t="s">
        <v>462</v>
      </c>
      <c r="B15" s="55"/>
      <c r="C15" s="55"/>
      <c r="D15" s="55"/>
      <c r="E15" s="55"/>
      <c r="F15" s="55"/>
      <c r="G15" s="55"/>
      <c r="H15" s="55"/>
      <c r="I15" s="55"/>
      <c r="J15" s="55"/>
      <c r="K15" s="55"/>
      <c r="L15" s="495"/>
      <c r="M15" s="55"/>
      <c r="N15" s="55"/>
    </row>
    <row r="16" spans="1:14" ht="15.75" customHeight="1">
      <c r="A16" s="3"/>
      <c r="B16" s="55"/>
      <c r="C16" s="55"/>
      <c r="D16" s="55"/>
      <c r="E16" s="55"/>
      <c r="F16" s="55"/>
      <c r="G16" s="55"/>
      <c r="H16" s="55"/>
      <c r="I16" s="55"/>
      <c r="J16" s="55"/>
      <c r="K16" s="55"/>
      <c r="L16" s="495"/>
      <c r="M16" s="55"/>
      <c r="N16" s="55"/>
    </row>
    <row r="17" spans="1:14" ht="15.75" customHeight="1">
      <c r="A17" s="72" t="s">
        <v>618</v>
      </c>
      <c r="B17" s="55"/>
      <c r="C17" s="55"/>
      <c r="D17" s="55"/>
      <c r="E17" s="55"/>
      <c r="F17" s="55"/>
      <c r="G17" s="55"/>
      <c r="H17" s="55"/>
      <c r="I17" s="55"/>
      <c r="J17" s="55"/>
      <c r="K17" s="55"/>
      <c r="L17" s="55"/>
      <c r="M17" s="55"/>
      <c r="N17" s="68" t="s">
        <v>267</v>
      </c>
    </row>
    <row r="18" spans="1:14" ht="15.75" customHeight="1">
      <c r="A18" s="553" t="s">
        <v>619</v>
      </c>
      <c r="B18" s="55"/>
      <c r="C18" s="55"/>
      <c r="D18" s="55"/>
      <c r="E18" s="55"/>
      <c r="F18" s="55"/>
      <c r="G18" s="55"/>
      <c r="H18" s="55"/>
      <c r="I18" s="55"/>
      <c r="J18" s="55"/>
      <c r="K18" s="55"/>
      <c r="L18" s="495"/>
      <c r="M18" s="55"/>
      <c r="N18" s="55"/>
    </row>
    <row r="19" spans="1:14" ht="15.75" customHeight="1">
      <c r="A19" s="553" t="s">
        <v>620</v>
      </c>
      <c r="B19" s="55"/>
      <c r="C19" s="55"/>
      <c r="D19" s="55"/>
      <c r="E19" s="55"/>
      <c r="F19" s="55"/>
      <c r="G19" s="55"/>
      <c r="H19" s="55"/>
      <c r="I19" s="55"/>
      <c r="J19" s="55"/>
      <c r="K19" s="55"/>
      <c r="L19" s="495"/>
      <c r="M19" s="55"/>
      <c r="N19" s="55"/>
    </row>
    <row r="20" spans="1:14" ht="15.75" customHeight="1">
      <c r="A20" s="553" t="s">
        <v>463</v>
      </c>
      <c r="B20" s="55"/>
      <c r="C20" s="55"/>
      <c r="D20" s="55"/>
      <c r="E20" s="55"/>
      <c r="F20" s="55"/>
      <c r="G20" s="555"/>
      <c r="H20" s="55"/>
      <c r="I20" s="55"/>
      <c r="J20" s="55"/>
      <c r="K20" s="55"/>
      <c r="L20" s="495"/>
      <c r="M20" s="55"/>
      <c r="N20" s="55"/>
    </row>
    <row r="21" spans="2:14" ht="15.75" customHeight="1">
      <c r="B21" s="556" t="str">
        <f>Cover!$A$17</f>
        <v>USE ARROW TO THE RIGHT TO SELECT</v>
      </c>
      <c r="C21" s="55"/>
      <c r="D21" s="55"/>
      <c r="E21" s="55"/>
      <c r="F21" s="55"/>
      <c r="G21" s="555"/>
      <c r="H21" s="55"/>
      <c r="I21" s="55"/>
      <c r="J21" s="55"/>
      <c r="K21" s="55"/>
      <c r="L21" s="495"/>
      <c r="M21" s="55"/>
      <c r="N21" s="55"/>
    </row>
    <row r="22" spans="1:14" ht="15.75" customHeight="1">
      <c r="A22" s="554"/>
      <c r="B22" s="55"/>
      <c r="C22" s="55"/>
      <c r="D22" s="55"/>
      <c r="E22" s="55"/>
      <c r="F22" s="55"/>
      <c r="G22" s="55"/>
      <c r="H22" s="55"/>
      <c r="I22" s="55"/>
      <c r="J22" s="55"/>
      <c r="K22" s="55"/>
      <c r="L22" s="495"/>
      <c r="M22" s="55"/>
      <c r="N22" s="55"/>
    </row>
    <row r="23" spans="1:14" ht="15.75" customHeight="1">
      <c r="A23" s="72" t="s">
        <v>464</v>
      </c>
      <c r="B23" s="55"/>
      <c r="C23" s="55"/>
      <c r="D23" s="55"/>
      <c r="E23" s="55"/>
      <c r="F23" s="55"/>
      <c r="G23" s="55"/>
      <c r="H23" s="55"/>
      <c r="I23" s="55"/>
      <c r="J23" s="55"/>
      <c r="K23" s="55"/>
      <c r="L23" s="55"/>
      <c r="M23" s="55"/>
      <c r="N23" s="68" t="s">
        <v>249</v>
      </c>
    </row>
    <row r="24" spans="1:14" ht="15.75" customHeight="1">
      <c r="A24" s="553" t="s">
        <v>465</v>
      </c>
      <c r="B24" s="55"/>
      <c r="C24" s="55"/>
      <c r="D24" s="55"/>
      <c r="E24" s="55"/>
      <c r="F24" s="55"/>
      <c r="G24" s="55"/>
      <c r="H24" s="55"/>
      <c r="I24" s="55"/>
      <c r="J24" s="55"/>
      <c r="K24" s="55"/>
      <c r="L24" s="557"/>
      <c r="M24" s="55"/>
      <c r="N24" s="55"/>
    </row>
    <row r="25" spans="1:14" ht="15.75" customHeight="1">
      <c r="A25" s="553" t="s">
        <v>627</v>
      </c>
      <c r="B25" s="55"/>
      <c r="C25" s="55"/>
      <c r="D25" s="55"/>
      <c r="E25" s="55"/>
      <c r="F25" s="55"/>
      <c r="G25" s="55"/>
      <c r="H25" s="55"/>
      <c r="I25" s="55"/>
      <c r="J25" s="55"/>
      <c r="K25" s="55"/>
      <c r="L25" s="557"/>
      <c r="M25" s="55"/>
      <c r="N25" s="55"/>
    </row>
    <row r="26" spans="1:14" ht="15.75" customHeight="1">
      <c r="A26" s="553" t="s">
        <v>628</v>
      </c>
      <c r="B26" s="55"/>
      <c r="C26" s="55"/>
      <c r="D26" s="55"/>
      <c r="E26" s="55"/>
      <c r="F26" s="55"/>
      <c r="G26" s="55"/>
      <c r="H26" s="55"/>
      <c r="I26" s="55"/>
      <c r="J26" s="55"/>
      <c r="K26" s="55"/>
      <c r="L26" s="557"/>
      <c r="M26" s="55"/>
      <c r="N26" s="55"/>
    </row>
    <row r="27" spans="1:14" ht="15.75" customHeight="1">
      <c r="A27" s="553" t="s">
        <v>629</v>
      </c>
      <c r="B27" s="55"/>
      <c r="C27" s="55"/>
      <c r="D27" s="55"/>
      <c r="E27" s="55"/>
      <c r="F27" s="55"/>
      <c r="G27" s="55"/>
      <c r="H27" s="55"/>
      <c r="I27" s="55"/>
      <c r="J27" s="55"/>
      <c r="K27" s="55"/>
      <c r="L27" s="557"/>
      <c r="M27" s="55"/>
      <c r="N27" s="55"/>
    </row>
    <row r="28" spans="1:14" ht="15.75" customHeight="1">
      <c r="A28" s="554"/>
      <c r="B28" s="55"/>
      <c r="C28" s="55"/>
      <c r="D28" s="55"/>
      <c r="E28" s="55"/>
      <c r="F28" s="55"/>
      <c r="G28" s="55"/>
      <c r="H28" s="55"/>
      <c r="I28" s="55"/>
      <c r="J28" s="55"/>
      <c r="K28" s="55"/>
      <c r="L28" s="557"/>
      <c r="M28" s="55"/>
      <c r="N28" s="55"/>
    </row>
    <row r="29" spans="1:14" ht="15.75" customHeight="1">
      <c r="A29" s="72" t="s">
        <v>466</v>
      </c>
      <c r="B29" s="55"/>
      <c r="C29" s="55"/>
      <c r="D29" s="55"/>
      <c r="E29" s="55"/>
      <c r="F29" s="55"/>
      <c r="G29" s="55"/>
      <c r="H29" s="55"/>
      <c r="I29" s="55"/>
      <c r="J29" s="55"/>
      <c r="K29" s="55"/>
      <c r="L29" s="55"/>
      <c r="M29" s="55"/>
      <c r="N29" s="68" t="s">
        <v>267</v>
      </c>
    </row>
    <row r="30" spans="1:14" ht="15.75" customHeight="1">
      <c r="A30" s="553" t="s">
        <v>467</v>
      </c>
      <c r="B30" s="55"/>
      <c r="C30" s="55"/>
      <c r="D30" s="55"/>
      <c r="E30" s="55"/>
      <c r="F30" s="55"/>
      <c r="G30" s="55"/>
      <c r="H30" s="55"/>
      <c r="I30" s="55"/>
      <c r="J30" s="55"/>
      <c r="K30" s="55"/>
      <c r="L30" s="557"/>
      <c r="M30" s="55"/>
      <c r="N30" s="55"/>
    </row>
    <row r="31" spans="1:14" ht="15.75" customHeight="1">
      <c r="A31" s="553" t="s">
        <v>468</v>
      </c>
      <c r="B31" s="55"/>
      <c r="C31" s="55"/>
      <c r="D31" s="55"/>
      <c r="E31" s="55"/>
      <c r="F31" s="55"/>
      <c r="G31" s="55"/>
      <c r="H31" s="55"/>
      <c r="I31" s="55"/>
      <c r="J31" s="55"/>
      <c r="K31" s="55"/>
      <c r="L31" s="557"/>
      <c r="M31" s="55"/>
      <c r="N31" s="55"/>
    </row>
    <row r="32" spans="1:14" ht="15.75" customHeight="1">
      <c r="A32" s="553" t="s">
        <v>469</v>
      </c>
      <c r="B32" s="55"/>
      <c r="C32" s="55"/>
      <c r="D32" s="55"/>
      <c r="E32" s="55"/>
      <c r="F32" s="55"/>
      <c r="G32" s="55"/>
      <c r="H32" s="55"/>
      <c r="I32" s="55"/>
      <c r="J32" s="55"/>
      <c r="K32" s="55"/>
      <c r="L32" s="557"/>
      <c r="M32" s="55"/>
      <c r="N32" s="55"/>
    </row>
    <row r="33" spans="1:14" ht="15.75" customHeight="1">
      <c r="A33" s="553"/>
      <c r="B33" s="55"/>
      <c r="C33" s="55"/>
      <c r="D33" s="55"/>
      <c r="E33" s="55"/>
      <c r="F33" s="55"/>
      <c r="G33" s="55"/>
      <c r="H33" s="55"/>
      <c r="I33" s="55"/>
      <c r="J33" s="55"/>
      <c r="K33" s="55"/>
      <c r="L33" s="557"/>
      <c r="M33" s="55"/>
      <c r="N33" s="55"/>
    </row>
    <row r="34" ht="15.75" customHeight="1"/>
    <row r="35" spans="1:14" ht="15.75" customHeight="1">
      <c r="A35" s="553"/>
      <c r="B35" s="55"/>
      <c r="C35" s="55"/>
      <c r="D35" s="55"/>
      <c r="E35" s="55"/>
      <c r="F35" s="55"/>
      <c r="G35" s="53"/>
      <c r="H35" s="55"/>
      <c r="I35" s="55"/>
      <c r="J35" s="55"/>
      <c r="K35" s="55"/>
      <c r="L35" s="557"/>
      <c r="M35" s="55"/>
      <c r="N35" s="55"/>
    </row>
    <row r="36" spans="1:14" ht="15.75" customHeight="1">
      <c r="A36" s="553"/>
      <c r="B36" s="55"/>
      <c r="C36" s="55"/>
      <c r="D36" s="55"/>
      <c r="E36" s="55"/>
      <c r="F36" s="55"/>
      <c r="G36" s="55"/>
      <c r="H36" s="55"/>
      <c r="I36" s="55"/>
      <c r="J36" s="55"/>
      <c r="K36" s="55"/>
      <c r="L36" s="557"/>
      <c r="M36" s="55"/>
      <c r="N36" s="55"/>
    </row>
    <row r="37" spans="1:14" ht="15.75" customHeight="1">
      <c r="A37" s="553"/>
      <c r="B37" s="55"/>
      <c r="C37" s="55"/>
      <c r="D37" s="55"/>
      <c r="E37" s="55"/>
      <c r="F37" s="55"/>
      <c r="G37" s="55"/>
      <c r="H37" s="55"/>
      <c r="I37" s="55"/>
      <c r="J37" s="55"/>
      <c r="K37" s="55"/>
      <c r="L37" s="557"/>
      <c r="M37" s="55"/>
      <c r="N37" s="55"/>
    </row>
    <row r="38" spans="1:14" ht="15.75" customHeight="1">
      <c r="A38" s="553"/>
      <c r="B38" s="55"/>
      <c r="C38" s="55"/>
      <c r="D38" s="55"/>
      <c r="E38" s="55"/>
      <c r="F38" s="55"/>
      <c r="G38" s="55"/>
      <c r="H38" s="55"/>
      <c r="I38" s="55"/>
      <c r="J38" s="55"/>
      <c r="K38" s="55"/>
      <c r="L38" s="557"/>
      <c r="M38" s="55"/>
      <c r="N38" s="55"/>
    </row>
    <row r="39" spans="1:14" ht="15.75" customHeight="1">
      <c r="A39" s="553"/>
      <c r="B39" s="55"/>
      <c r="C39" s="55"/>
      <c r="D39" s="55"/>
      <c r="E39" s="55"/>
      <c r="F39" s="55"/>
      <c r="G39" s="55"/>
      <c r="H39" s="55"/>
      <c r="I39" s="55"/>
      <c r="J39" s="55"/>
      <c r="K39" s="55"/>
      <c r="L39" s="557"/>
      <c r="M39" s="55"/>
      <c r="N39" s="55"/>
    </row>
    <row r="40" spans="1:14" ht="15.75" customHeight="1">
      <c r="A40" s="553"/>
      <c r="B40" s="55"/>
      <c r="C40" s="55"/>
      <c r="D40" s="55"/>
      <c r="E40" s="55"/>
      <c r="F40" s="55"/>
      <c r="G40" s="55"/>
      <c r="H40" s="55"/>
      <c r="I40" s="55"/>
      <c r="J40" s="55"/>
      <c r="K40" s="55"/>
      <c r="L40" s="557"/>
      <c r="M40" s="55"/>
      <c r="N40" s="55"/>
    </row>
    <row r="41" spans="1:14" ht="15.75" customHeight="1">
      <c r="A41" s="553"/>
      <c r="B41" s="55"/>
      <c r="C41" s="55"/>
      <c r="D41" s="55"/>
      <c r="E41" s="55"/>
      <c r="F41" s="55"/>
      <c r="G41" s="55"/>
      <c r="H41" s="55"/>
      <c r="I41" s="55"/>
      <c r="J41" s="55"/>
      <c r="K41" s="55"/>
      <c r="L41" s="557"/>
      <c r="M41" s="55"/>
      <c r="N41" s="55"/>
    </row>
    <row r="42" spans="1:14" ht="15.75" customHeight="1">
      <c r="A42" s="553"/>
      <c r="B42" s="55"/>
      <c r="C42" s="55"/>
      <c r="D42" s="55"/>
      <c r="E42" s="55"/>
      <c r="F42" s="55"/>
      <c r="G42" s="55"/>
      <c r="H42" s="55"/>
      <c r="I42" s="55"/>
      <c r="J42" s="55"/>
      <c r="K42" s="55"/>
      <c r="L42" s="557"/>
      <c r="M42" s="55"/>
      <c r="N42" s="55"/>
    </row>
    <row r="43" spans="1:14" ht="15.75" customHeight="1">
      <c r="A43" s="553"/>
      <c r="B43" s="55"/>
      <c r="C43" s="55"/>
      <c r="D43" s="55"/>
      <c r="E43" s="55"/>
      <c r="F43" s="55"/>
      <c r="G43" s="55"/>
      <c r="H43" s="55"/>
      <c r="I43" s="55"/>
      <c r="J43" s="55"/>
      <c r="K43" s="55"/>
      <c r="L43" s="557"/>
      <c r="M43" s="55"/>
      <c r="N43" s="55"/>
    </row>
    <row r="44" spans="1:14" ht="15.75" customHeight="1">
      <c r="A44" s="553"/>
      <c r="B44" s="55"/>
      <c r="C44" s="55"/>
      <c r="D44" s="55"/>
      <c r="E44" s="55"/>
      <c r="F44" s="55"/>
      <c r="G44" s="55"/>
      <c r="H44" s="55"/>
      <c r="I44" s="55"/>
      <c r="J44" s="55"/>
      <c r="K44" s="55"/>
      <c r="L44" s="557"/>
      <c r="M44" s="55"/>
      <c r="N44" s="55"/>
    </row>
    <row r="45" spans="1:14" ht="15.75" customHeight="1">
      <c r="A45" s="809" t="s">
        <v>586</v>
      </c>
      <c r="B45" s="55"/>
      <c r="C45" s="55"/>
      <c r="D45" s="55"/>
      <c r="E45" s="55"/>
      <c r="F45" s="55"/>
      <c r="G45" s="55"/>
      <c r="H45" s="55"/>
      <c r="I45" s="55"/>
      <c r="J45" s="55"/>
      <c r="K45" s="55"/>
      <c r="L45" s="557"/>
      <c r="M45" s="55"/>
      <c r="N45" s="55"/>
    </row>
    <row r="46" spans="1:14" ht="15.75" customHeight="1">
      <c r="A46" s="809"/>
      <c r="B46" s="55"/>
      <c r="C46" s="55"/>
      <c r="D46" s="55"/>
      <c r="E46" s="55"/>
      <c r="F46" s="55"/>
      <c r="G46" s="55"/>
      <c r="H46" s="55"/>
      <c r="I46" s="55"/>
      <c r="J46" s="55"/>
      <c r="K46" s="55"/>
      <c r="L46" s="557"/>
      <c r="M46" s="55"/>
      <c r="N46" s="810" t="s">
        <v>587</v>
      </c>
    </row>
    <row r="47" spans="1:14" ht="12.75">
      <c r="A47" s="55" t="str">
        <f>Cover!$A$59</f>
        <v>      Our House Enterprises</v>
      </c>
      <c r="B47" s="55"/>
      <c r="C47" s="55"/>
      <c r="D47" s="55"/>
      <c r="E47" s="55"/>
      <c r="F47" s="55"/>
      <c r="G47" s="55"/>
      <c r="H47" s="55"/>
      <c r="I47" s="55"/>
      <c r="J47" s="55"/>
      <c r="K47" s="71" t="str">
        <f>Cover!$K$59</f>
        <v>(  )</v>
      </c>
      <c r="L47" s="55"/>
      <c r="M47" s="55"/>
      <c r="N47" s="778">
        <f ca="1">NOW()</f>
        <v>41311.69183159722</v>
      </c>
    </row>
    <row r="49" ht="12.75">
      <c r="N49" s="777"/>
    </row>
  </sheetData>
  <sheetProtection password="E1BE" sheet="1" objects="1" scenarios="1"/>
  <printOptions/>
  <pageMargins left="0.75" right="0.5" top="0.5" bottom="0.5" header="0" footer="0.5"/>
  <pageSetup fitToHeight="1" fitToWidth="1" horizontalDpi="300" verticalDpi="300" orientation="portrait" r:id="rId2"/>
  <headerFooter alignWithMargins="0">
    <oddFooter>&amp;C - 9 -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X67"/>
  <sheetViews>
    <sheetView showGridLines="0" showZeros="0" zoomScale="110" zoomScaleNormal="110" zoomScalePageLayoutView="0" workbookViewId="0" topLeftCell="A1">
      <selection activeCell="A1" sqref="A1"/>
    </sheetView>
  </sheetViews>
  <sheetFormatPr defaultColWidth="9.140625" defaultRowHeight="12.75"/>
  <cols>
    <col min="1" max="2" width="6.7109375" style="0" customWidth="1"/>
    <col min="3" max="3" width="1.8515625" style="86" customWidth="1"/>
    <col min="4" max="4" width="2.8515625" style="0" customWidth="1"/>
    <col min="11" max="11" width="10.00390625" style="0" customWidth="1"/>
    <col min="12" max="12" width="14.28125" style="0" customWidth="1"/>
    <col min="13" max="14" width="9.140625" style="0" hidden="1" customWidth="1"/>
    <col min="15" max="15" width="13.421875" style="0" hidden="1" customWidth="1"/>
    <col min="16" max="16" width="9.140625" style="0" hidden="1" customWidth="1"/>
    <col min="17" max="17" width="14.00390625" style="0" hidden="1" customWidth="1"/>
    <col min="18" max="18" width="9.140625" style="0" hidden="1" customWidth="1"/>
    <col min="19" max="19" width="13.421875" style="0" hidden="1" customWidth="1"/>
    <col min="20" max="26" width="9.140625" style="0" hidden="1" customWidth="1"/>
  </cols>
  <sheetData>
    <row r="1" spans="1:11" ht="17.25">
      <c r="A1" s="582" t="s">
        <v>470</v>
      </c>
      <c r="B1" s="582"/>
      <c r="C1" s="582"/>
      <c r="D1" s="582"/>
      <c r="E1" s="582"/>
      <c r="F1" s="582"/>
      <c r="G1" s="582"/>
      <c r="H1" s="582"/>
      <c r="I1" s="582"/>
      <c r="J1" s="582"/>
      <c r="K1" s="582"/>
    </row>
    <row r="2" ht="3.75" customHeight="1">
      <c r="A2" s="558"/>
    </row>
    <row r="3" spans="1:5" ht="16.5" customHeight="1">
      <c r="A3" s="387" t="s">
        <v>471</v>
      </c>
      <c r="E3" s="643" t="str">
        <f>Cover!$A$17</f>
        <v>USE ARROW TO THE RIGHT TO SELECT</v>
      </c>
    </row>
    <row r="4" spans="1:5" ht="15" customHeight="1" thickBot="1">
      <c r="A4" s="387" t="s">
        <v>472</v>
      </c>
      <c r="B4" s="559"/>
      <c r="E4" s="644">
        <f>Cover!D20</f>
        <v>0</v>
      </c>
    </row>
    <row r="5" spans="1:12" ht="11.25" customHeight="1">
      <c r="A5" s="100" t="s">
        <v>473</v>
      </c>
      <c r="B5" s="101" t="s">
        <v>474</v>
      </c>
      <c r="C5" s="102"/>
      <c r="D5" s="75"/>
      <c r="E5" s="75"/>
      <c r="F5" s="74"/>
      <c r="G5" s="74"/>
      <c r="H5" s="74"/>
      <c r="I5" s="74"/>
      <c r="J5" s="74"/>
      <c r="K5" s="74"/>
      <c r="L5" s="560"/>
    </row>
    <row r="6" spans="1:12" ht="11.25" customHeight="1">
      <c r="A6" s="103" t="s">
        <v>475</v>
      </c>
      <c r="B6" s="104" t="s">
        <v>475</v>
      </c>
      <c r="C6" s="105"/>
      <c r="D6" s="78"/>
      <c r="E6" s="105" t="s">
        <v>476</v>
      </c>
      <c r="F6" s="82"/>
      <c r="G6" s="82"/>
      <c r="H6" s="82"/>
      <c r="I6" s="82"/>
      <c r="J6" s="82"/>
      <c r="K6" s="82"/>
      <c r="L6" s="561"/>
    </row>
    <row r="7" spans="1:12" ht="3.75" customHeight="1">
      <c r="A7" s="106"/>
      <c r="B7" s="107"/>
      <c r="C7" s="108"/>
      <c r="D7" s="76"/>
      <c r="E7" s="76"/>
      <c r="F7" s="83"/>
      <c r="G7" s="83"/>
      <c r="H7" s="83"/>
      <c r="I7" s="83"/>
      <c r="J7" s="83"/>
      <c r="K7" s="83"/>
      <c r="L7" s="562"/>
    </row>
    <row r="8" spans="1:14" ht="11.25" customHeight="1">
      <c r="A8" s="593" t="str">
        <f>N9</f>
        <v>NOT MET</v>
      </c>
      <c r="B8" s="594"/>
      <c r="C8" s="592" t="s">
        <v>487</v>
      </c>
      <c r="D8" s="584" t="s">
        <v>2</v>
      </c>
      <c r="E8" s="79" t="s">
        <v>478</v>
      </c>
      <c r="F8" s="87"/>
      <c r="G8" s="87"/>
      <c r="H8" s="87"/>
      <c r="I8" s="87"/>
      <c r="J8" s="87"/>
      <c r="K8" s="87"/>
      <c r="L8" s="563"/>
      <c r="N8" s="815" t="str">
        <f>Cover!$M$42</f>
        <v>SELECT</v>
      </c>
    </row>
    <row r="9" spans="1:14" ht="11.25" customHeight="1">
      <c r="A9" s="112"/>
      <c r="B9" s="596"/>
      <c r="C9" s="108"/>
      <c r="D9" s="586"/>
      <c r="E9" s="105" t="s">
        <v>479</v>
      </c>
      <c r="F9" s="83"/>
      <c r="G9" s="83"/>
      <c r="H9" s="83"/>
      <c r="I9" s="83"/>
      <c r="J9" s="83"/>
      <c r="K9" s="83"/>
      <c r="L9" s="562"/>
      <c r="N9" t="str">
        <f>IF(N8="SELECT","NOT MET",IF(N8="NO","NOT MET",IF(N8="YES","MET","ERROR")))</f>
        <v>NOT MET</v>
      </c>
    </row>
    <row r="10" spans="1:12" ht="11.25" customHeight="1">
      <c r="A10" s="587" t="s">
        <v>477</v>
      </c>
      <c r="B10" s="588" t="s">
        <v>477</v>
      </c>
      <c r="C10" s="114"/>
      <c r="D10" s="589" t="s">
        <v>4</v>
      </c>
      <c r="E10" s="77" t="s">
        <v>622</v>
      </c>
      <c r="F10" s="88"/>
      <c r="G10" s="88"/>
      <c r="H10" s="88"/>
      <c r="I10" s="88"/>
      <c r="J10" s="88"/>
      <c r="K10" s="88"/>
      <c r="L10" s="466"/>
    </row>
    <row r="11" spans="1:12" ht="11.25" customHeight="1">
      <c r="A11" s="587" t="s">
        <v>477</v>
      </c>
      <c r="B11" s="588" t="s">
        <v>477</v>
      </c>
      <c r="C11" s="114"/>
      <c r="D11" s="589" t="s">
        <v>5</v>
      </c>
      <c r="E11" s="77" t="s">
        <v>480</v>
      </c>
      <c r="F11" s="88"/>
      <c r="G11" s="88"/>
      <c r="H11" s="88"/>
      <c r="I11" s="88"/>
      <c r="J11" s="88"/>
      <c r="K11" s="88"/>
      <c r="L11" s="466"/>
    </row>
    <row r="12" spans="1:12" ht="11.25" customHeight="1">
      <c r="A12" s="583" t="s">
        <v>477</v>
      </c>
      <c r="B12" s="110" t="s">
        <v>477</v>
      </c>
      <c r="C12" s="111"/>
      <c r="D12" s="584" t="s">
        <v>6</v>
      </c>
      <c r="E12" s="79" t="s">
        <v>481</v>
      </c>
      <c r="F12" s="87"/>
      <c r="G12" s="87"/>
      <c r="H12" s="87"/>
      <c r="I12" s="87"/>
      <c r="J12" s="87"/>
      <c r="K12" s="87"/>
      <c r="L12" s="563"/>
    </row>
    <row r="13" spans="1:12" ht="11.25" customHeight="1">
      <c r="A13" s="590"/>
      <c r="B13" s="116"/>
      <c r="C13" s="117"/>
      <c r="D13" s="591"/>
      <c r="E13" s="78" t="s">
        <v>591</v>
      </c>
      <c r="F13" s="82"/>
      <c r="G13" s="82"/>
      <c r="H13" s="82"/>
      <c r="I13" s="82"/>
      <c r="J13" s="82"/>
      <c r="K13" s="82"/>
      <c r="L13" s="561"/>
    </row>
    <row r="14" spans="1:12" ht="11.25" customHeight="1">
      <c r="A14" s="590"/>
      <c r="B14" s="116"/>
      <c r="C14" s="105"/>
      <c r="D14" s="591"/>
      <c r="E14" s="78" t="s">
        <v>590</v>
      </c>
      <c r="F14" s="82"/>
      <c r="G14" s="82"/>
      <c r="H14" s="82"/>
      <c r="I14" s="82"/>
      <c r="J14" s="82"/>
      <c r="K14" s="82"/>
      <c r="L14" s="561"/>
    </row>
    <row r="15" spans="1:12" ht="11.25" customHeight="1">
      <c r="A15" s="583" t="s">
        <v>477</v>
      </c>
      <c r="B15" s="110" t="s">
        <v>477</v>
      </c>
      <c r="C15" s="111"/>
      <c r="D15" s="584" t="s">
        <v>8</v>
      </c>
      <c r="E15" s="79" t="s">
        <v>482</v>
      </c>
      <c r="F15" s="87"/>
      <c r="G15" s="87"/>
      <c r="H15" s="87"/>
      <c r="I15" s="87"/>
      <c r="J15" s="87"/>
      <c r="K15" s="87"/>
      <c r="L15" s="563"/>
    </row>
    <row r="16" spans="1:12" ht="11.25" customHeight="1">
      <c r="A16" s="590"/>
      <c r="B16" s="116"/>
      <c r="C16" s="105"/>
      <c r="D16" s="591"/>
      <c r="E16" s="78" t="s">
        <v>483</v>
      </c>
      <c r="F16" s="82"/>
      <c r="G16" s="82"/>
      <c r="H16" s="82"/>
      <c r="I16" s="82"/>
      <c r="J16" s="82"/>
      <c r="K16" s="82"/>
      <c r="L16" s="561"/>
    </row>
    <row r="17" spans="1:12" ht="11.25" customHeight="1">
      <c r="A17" s="590"/>
      <c r="B17" s="116"/>
      <c r="C17" s="105"/>
      <c r="D17" s="591"/>
      <c r="E17" s="78" t="s">
        <v>484</v>
      </c>
      <c r="F17" s="82"/>
      <c r="G17" s="82"/>
      <c r="H17" s="82"/>
      <c r="I17" s="82"/>
      <c r="J17" s="82"/>
      <c r="K17" s="82"/>
      <c r="L17" s="561"/>
    </row>
    <row r="18" spans="1:12" ht="11.25" customHeight="1">
      <c r="A18" s="583" t="s">
        <v>477</v>
      </c>
      <c r="B18" s="110" t="s">
        <v>477</v>
      </c>
      <c r="C18" s="111"/>
      <c r="D18" s="584" t="s">
        <v>12</v>
      </c>
      <c r="E18" s="79" t="s">
        <v>485</v>
      </c>
      <c r="F18" s="87"/>
      <c r="G18" s="87"/>
      <c r="H18" s="87"/>
      <c r="I18" s="87"/>
      <c r="J18" s="87"/>
      <c r="K18" s="87"/>
      <c r="L18" s="563"/>
    </row>
    <row r="19" spans="1:12" ht="11.25" customHeight="1">
      <c r="A19" s="112"/>
      <c r="B19" s="113"/>
      <c r="C19" s="108"/>
      <c r="D19" s="586"/>
      <c r="E19" s="76" t="s">
        <v>486</v>
      </c>
      <c r="F19" s="83"/>
      <c r="G19" s="83"/>
      <c r="H19" s="83"/>
      <c r="I19" s="83"/>
      <c r="J19" s="83"/>
      <c r="K19" s="83"/>
      <c r="L19" s="562"/>
    </row>
    <row r="20" spans="1:12" ht="11.25" customHeight="1">
      <c r="A20" s="622" t="str">
        <f>'Page 6a &amp; 6b'!$N$79</f>
        <v>NO X PAGE 6</v>
      </c>
      <c r="B20" s="623"/>
      <c r="C20" s="592" t="s">
        <v>487</v>
      </c>
      <c r="D20" s="584" t="s">
        <v>14</v>
      </c>
      <c r="E20" s="79" t="s">
        <v>488</v>
      </c>
      <c r="F20" s="87"/>
      <c r="G20" s="87"/>
      <c r="H20" s="87"/>
      <c r="I20" s="87"/>
      <c r="J20" s="87"/>
      <c r="K20" s="87"/>
      <c r="L20" s="563"/>
    </row>
    <row r="21" spans="1:12" ht="11.25" customHeight="1">
      <c r="A21" s="593"/>
      <c r="B21" s="594"/>
      <c r="C21" s="595"/>
      <c r="D21" s="591"/>
      <c r="E21" s="78" t="s">
        <v>489</v>
      </c>
      <c r="F21" s="82"/>
      <c r="G21" s="82"/>
      <c r="H21" s="82"/>
      <c r="I21" s="82"/>
      <c r="J21" s="82"/>
      <c r="K21" s="82"/>
      <c r="L21" s="561"/>
    </row>
    <row r="22" spans="1:12" ht="11.25" customHeight="1">
      <c r="A22" s="593"/>
      <c r="B22" s="594"/>
      <c r="C22" s="595"/>
      <c r="D22" s="591"/>
      <c r="E22" s="78" t="s">
        <v>490</v>
      </c>
      <c r="F22" s="82"/>
      <c r="G22" s="82"/>
      <c r="H22" s="82"/>
      <c r="I22" s="82"/>
      <c r="J22" s="82"/>
      <c r="K22" s="82"/>
      <c r="L22" s="561"/>
    </row>
    <row r="23" spans="1:12" ht="11.25" customHeight="1">
      <c r="A23" s="665"/>
      <c r="B23" s="666"/>
      <c r="C23" s="118"/>
      <c r="D23" s="586"/>
      <c r="E23" s="76" t="s">
        <v>491</v>
      </c>
      <c r="F23" s="108"/>
      <c r="G23" s="108"/>
      <c r="H23" s="108"/>
      <c r="I23" s="108"/>
      <c r="J23" s="108"/>
      <c r="K23" s="108"/>
      <c r="L23" s="667"/>
    </row>
    <row r="24" spans="1:13" ht="11.25" customHeight="1">
      <c r="A24" s="593" t="str">
        <f>X25</f>
        <v>MET</v>
      </c>
      <c r="B24" s="594"/>
      <c r="C24" s="595" t="s">
        <v>487</v>
      </c>
      <c r="D24" s="591" t="s">
        <v>17</v>
      </c>
      <c r="E24" s="78" t="s">
        <v>492</v>
      </c>
      <c r="F24" s="105"/>
      <c r="G24" s="105"/>
      <c r="H24" s="105"/>
      <c r="I24" s="105"/>
      <c r="J24" s="105"/>
      <c r="K24" s="105"/>
      <c r="L24" s="564"/>
      <c r="M24" s="82"/>
    </row>
    <row r="25" spans="1:24" ht="11.25" customHeight="1">
      <c r="A25" s="593"/>
      <c r="B25" s="594"/>
      <c r="C25" s="595"/>
      <c r="D25" s="591"/>
      <c r="E25" s="78" t="s">
        <v>493</v>
      </c>
      <c r="F25" s="82"/>
      <c r="G25" s="82"/>
      <c r="H25" s="82"/>
      <c r="I25" s="82"/>
      <c r="J25" s="82"/>
      <c r="K25" s="82"/>
      <c r="L25" s="561"/>
      <c r="U25" s="609">
        <f>'Page 6a &amp; 6b'!$N$44+'Page 6a &amp; 6b'!$N$46</f>
        <v>0</v>
      </c>
      <c r="X25" t="str">
        <f>IF(W26&gt;=U25,"MET","NOT MET")</f>
        <v>MET</v>
      </c>
    </row>
    <row r="26" spans="1:23" ht="11.25" customHeight="1">
      <c r="A26" s="112"/>
      <c r="B26" s="596"/>
      <c r="C26" s="595"/>
      <c r="D26" s="591"/>
      <c r="E26" s="78" t="s">
        <v>494</v>
      </c>
      <c r="F26" s="82"/>
      <c r="G26" s="82"/>
      <c r="H26" s="82"/>
      <c r="I26" s="82"/>
      <c r="J26" s="82"/>
      <c r="K26" s="82"/>
      <c r="L26" s="561"/>
      <c r="O26" s="90"/>
      <c r="P26" s="90"/>
      <c r="Q26" s="90"/>
      <c r="R26" s="90"/>
      <c r="T26" s="609">
        <f>'Page 6a &amp; 6b'!$M$36+'Page 6a &amp; 6b'!$M$37</f>
        <v>0</v>
      </c>
      <c r="U26" s="609">
        <f>'Page 8'!$M$14</f>
        <v>0</v>
      </c>
      <c r="V26" s="609">
        <f>'Page 8'!$M$34</f>
        <v>0</v>
      </c>
      <c r="W26" s="609">
        <f>SUM(T26:V26)</f>
        <v>0</v>
      </c>
    </row>
    <row r="27" spans="1:22" s="2" customFormat="1" ht="11.25" customHeight="1">
      <c r="A27" s="622" t="str">
        <f>V27</f>
        <v>MET</v>
      </c>
      <c r="B27" s="623"/>
      <c r="C27" s="592" t="s">
        <v>487</v>
      </c>
      <c r="D27" s="584" t="s">
        <v>19</v>
      </c>
      <c r="E27" s="79" t="s">
        <v>495</v>
      </c>
      <c r="F27" s="565"/>
      <c r="G27" s="565"/>
      <c r="H27" s="565"/>
      <c r="I27" s="565"/>
      <c r="J27" s="565"/>
      <c r="K27" s="565"/>
      <c r="L27" s="566"/>
      <c r="O27" s="567"/>
      <c r="P27" s="567"/>
      <c r="Q27" s="567"/>
      <c r="R27" s="89"/>
      <c r="T27" s="2" t="s">
        <v>496</v>
      </c>
      <c r="U27" s="621">
        <f>'Page 6a &amp; 6b'!$L$58</f>
        <v>0</v>
      </c>
      <c r="V27" s="2" t="str">
        <f>IF(U27=U28,"MET","ERROR")</f>
        <v>MET</v>
      </c>
    </row>
    <row r="28" spans="1:21" s="2" customFormat="1" ht="11.25" customHeight="1">
      <c r="A28" s="112"/>
      <c r="B28" s="596"/>
      <c r="C28" s="118"/>
      <c r="D28" s="586"/>
      <c r="E28" s="76" t="s">
        <v>497</v>
      </c>
      <c r="F28" s="568"/>
      <c r="G28" s="568"/>
      <c r="H28" s="568"/>
      <c r="I28" s="568"/>
      <c r="J28" s="568"/>
      <c r="K28" s="568"/>
      <c r="L28" s="569"/>
      <c r="O28" s="89"/>
      <c r="P28" s="89"/>
      <c r="Q28" s="89"/>
      <c r="R28" s="89"/>
      <c r="T28" s="2" t="s">
        <v>498</v>
      </c>
      <c r="U28" s="621">
        <f>'Page 8'!$M$37</f>
        <v>0</v>
      </c>
    </row>
    <row r="29" spans="1:22" s="2" customFormat="1" ht="11.25" customHeight="1">
      <c r="A29" s="622" t="str">
        <f>V29</f>
        <v>MET</v>
      </c>
      <c r="B29" s="623"/>
      <c r="C29" s="592" t="s">
        <v>487</v>
      </c>
      <c r="D29" s="584" t="s">
        <v>21</v>
      </c>
      <c r="E29" s="79" t="s">
        <v>499</v>
      </c>
      <c r="F29" s="565"/>
      <c r="G29" s="565"/>
      <c r="H29" s="565"/>
      <c r="I29" s="565"/>
      <c r="J29" s="565"/>
      <c r="K29" s="565"/>
      <c r="L29" s="566"/>
      <c r="O29" s="570"/>
      <c r="P29" s="567"/>
      <c r="Q29" s="567"/>
      <c r="R29" s="89"/>
      <c r="T29" s="2" t="s">
        <v>500</v>
      </c>
      <c r="U29" s="621">
        <f>'Page 8'!$M$14</f>
        <v>0</v>
      </c>
      <c r="V29" s="2" t="str">
        <f>IF(U29=U30,"MET","ERROR")</f>
        <v>MET</v>
      </c>
    </row>
    <row r="30" spans="1:21" s="2" customFormat="1" ht="11.25" customHeight="1">
      <c r="A30" s="112"/>
      <c r="B30" s="596"/>
      <c r="C30" s="118"/>
      <c r="D30" s="76"/>
      <c r="E30" s="76" t="s">
        <v>501</v>
      </c>
      <c r="F30" s="568"/>
      <c r="G30" s="568"/>
      <c r="H30" s="568"/>
      <c r="I30" s="568"/>
      <c r="J30" s="568"/>
      <c r="K30" s="568"/>
      <c r="L30" s="569"/>
      <c r="O30" s="89"/>
      <c r="P30" s="89"/>
      <c r="Q30" s="89"/>
      <c r="R30" s="89"/>
      <c r="U30" s="621">
        <f>'Page 8'!$M$38</f>
        <v>0</v>
      </c>
    </row>
    <row r="31" spans="1:22" s="2" customFormat="1" ht="11.25" customHeight="1">
      <c r="A31" s="622" t="str">
        <f>V31</f>
        <v>MET</v>
      </c>
      <c r="B31" s="623"/>
      <c r="C31" s="592" t="s">
        <v>487</v>
      </c>
      <c r="D31" s="584" t="s">
        <v>502</v>
      </c>
      <c r="E31" s="79" t="s">
        <v>503</v>
      </c>
      <c r="F31" s="565"/>
      <c r="G31" s="565"/>
      <c r="H31" s="565"/>
      <c r="I31" s="565"/>
      <c r="J31" s="565"/>
      <c r="K31" s="565"/>
      <c r="L31" s="566"/>
      <c r="O31" s="567"/>
      <c r="P31" s="567"/>
      <c r="Q31" s="89"/>
      <c r="R31" s="89"/>
      <c r="U31" s="621">
        <f>'Page 8'!$M$24</f>
        <v>0</v>
      </c>
      <c r="V31" s="2" t="str">
        <f>IF(U31=U32,"MET","ERROR")</f>
        <v>MET</v>
      </c>
    </row>
    <row r="32" spans="1:21" s="2" customFormat="1" ht="11.25" customHeight="1">
      <c r="A32" s="112"/>
      <c r="B32" s="596"/>
      <c r="C32" s="118"/>
      <c r="D32" s="586"/>
      <c r="E32" s="76" t="s">
        <v>504</v>
      </c>
      <c r="F32" s="568"/>
      <c r="G32" s="568"/>
      <c r="H32" s="568"/>
      <c r="I32" s="568"/>
      <c r="J32" s="568"/>
      <c r="K32" s="568"/>
      <c r="L32" s="569"/>
      <c r="O32" s="89"/>
      <c r="P32" s="89"/>
      <c r="Q32" s="89"/>
      <c r="R32" s="89"/>
      <c r="U32" s="621">
        <f>'Page 8'!$M$39</f>
        <v>0</v>
      </c>
    </row>
    <row r="33" spans="1:22" s="2" customFormat="1" ht="11.25" customHeight="1">
      <c r="A33" s="622" t="str">
        <f>V33</f>
        <v>MET</v>
      </c>
      <c r="B33" s="623"/>
      <c r="C33" s="592" t="s">
        <v>487</v>
      </c>
      <c r="D33" s="584" t="s">
        <v>505</v>
      </c>
      <c r="E33" s="79" t="s">
        <v>506</v>
      </c>
      <c r="F33" s="565"/>
      <c r="G33" s="565"/>
      <c r="H33" s="565"/>
      <c r="I33" s="565"/>
      <c r="J33" s="565"/>
      <c r="K33" s="565"/>
      <c r="L33" s="566"/>
      <c r="O33" s="571"/>
      <c r="P33" s="567"/>
      <c r="Q33" s="572"/>
      <c r="R33" s="89"/>
      <c r="U33" s="621">
        <f>'Page 8'!$M$34</f>
        <v>0</v>
      </c>
      <c r="V33" s="2" t="str">
        <f>IF(U33=U34,"MET","ERROR")</f>
        <v>MET</v>
      </c>
    </row>
    <row r="34" spans="1:21" s="2" customFormat="1" ht="11.25" customHeight="1">
      <c r="A34" s="593"/>
      <c r="B34" s="594"/>
      <c r="C34" s="595"/>
      <c r="D34" s="591"/>
      <c r="E34" s="76" t="s">
        <v>507</v>
      </c>
      <c r="F34" s="573"/>
      <c r="G34" s="573"/>
      <c r="H34" s="573"/>
      <c r="I34" s="573"/>
      <c r="J34" s="573"/>
      <c r="K34" s="573"/>
      <c r="L34" s="574"/>
      <c r="O34" s="571"/>
      <c r="P34" s="89"/>
      <c r="Q34" s="575"/>
      <c r="R34" s="89"/>
      <c r="U34" s="621">
        <f>'Page 8'!$M$40</f>
        <v>0</v>
      </c>
    </row>
    <row r="35" spans="1:17" s="2" customFormat="1" ht="11.25" customHeight="1">
      <c r="A35" s="624" t="str">
        <f>'Page 8'!$M$46</f>
        <v>MET</v>
      </c>
      <c r="B35" s="625"/>
      <c r="C35" s="592" t="s">
        <v>487</v>
      </c>
      <c r="D35" s="584" t="s">
        <v>508</v>
      </c>
      <c r="E35" s="79" t="s">
        <v>509</v>
      </c>
      <c r="F35" s="565"/>
      <c r="G35" s="565"/>
      <c r="H35" s="565"/>
      <c r="I35" s="565"/>
      <c r="J35" s="565"/>
      <c r="K35" s="565"/>
      <c r="L35" s="566"/>
      <c r="O35" s="576"/>
      <c r="P35" s="89"/>
      <c r="Q35" s="89"/>
    </row>
    <row r="36" spans="1:17" s="2" customFormat="1" ht="11.25" customHeight="1">
      <c r="A36" s="112"/>
      <c r="B36" s="596"/>
      <c r="C36" s="118"/>
      <c r="D36" s="586"/>
      <c r="E36" s="76" t="s">
        <v>510</v>
      </c>
      <c r="F36" s="568"/>
      <c r="G36" s="568"/>
      <c r="H36" s="568"/>
      <c r="I36" s="568"/>
      <c r="J36" s="568"/>
      <c r="K36" s="568"/>
      <c r="L36" s="569"/>
      <c r="O36" s="89"/>
      <c r="P36" s="89"/>
      <c r="Q36" s="89"/>
    </row>
    <row r="37" spans="1:22" s="2" customFormat="1" ht="11.25" customHeight="1">
      <c r="A37" s="622" t="str">
        <f>V37</f>
        <v>MET</v>
      </c>
      <c r="B37" s="623"/>
      <c r="C37" s="592" t="s">
        <v>487</v>
      </c>
      <c r="D37" s="584" t="s">
        <v>511</v>
      </c>
      <c r="E37" s="79" t="s">
        <v>512</v>
      </c>
      <c r="F37" s="565"/>
      <c r="G37" s="565"/>
      <c r="H37" s="565"/>
      <c r="I37" s="565"/>
      <c r="J37" s="565"/>
      <c r="K37" s="565"/>
      <c r="L37" s="566"/>
      <c r="O37" s="89"/>
      <c r="P37" s="567"/>
      <c r="Q37" s="567"/>
      <c r="U37" s="621">
        <f>'Page 6a &amp; 6b'!$M$33</f>
        <v>0</v>
      </c>
      <c r="V37" s="2" t="str">
        <f>IF(U37=U38,"MET","ERROR")</f>
        <v>MET</v>
      </c>
    </row>
    <row r="38" spans="1:21" s="2" customFormat="1" ht="11.25" customHeight="1">
      <c r="A38" s="115"/>
      <c r="B38" s="597"/>
      <c r="C38" s="105"/>
      <c r="D38" s="591"/>
      <c r="E38" s="78" t="s">
        <v>513</v>
      </c>
      <c r="F38" s="573"/>
      <c r="G38" s="573"/>
      <c r="H38" s="573"/>
      <c r="I38" s="573"/>
      <c r="J38" s="573"/>
      <c r="K38" s="573"/>
      <c r="L38" s="574"/>
      <c r="O38" s="89"/>
      <c r="P38" s="567"/>
      <c r="Q38" s="567"/>
      <c r="U38" s="621">
        <f>'Page 5'!$N$22</f>
        <v>0</v>
      </c>
    </row>
    <row r="39" spans="1:17" s="2" customFormat="1" ht="11.25" customHeight="1">
      <c r="A39" s="115"/>
      <c r="B39" s="597"/>
      <c r="C39" s="105"/>
      <c r="D39" s="591"/>
      <c r="E39" s="78" t="s">
        <v>514</v>
      </c>
      <c r="F39" s="573"/>
      <c r="G39" s="573"/>
      <c r="H39" s="573"/>
      <c r="I39" s="573"/>
      <c r="J39" s="573"/>
      <c r="K39" s="573"/>
      <c r="L39" s="574"/>
      <c r="O39" s="89"/>
      <c r="P39" s="567"/>
      <c r="Q39" s="567"/>
    </row>
    <row r="40" spans="1:17" s="2" customFormat="1" ht="11.25" customHeight="1">
      <c r="A40" s="587" t="s">
        <v>477</v>
      </c>
      <c r="B40" s="588" t="s">
        <v>477</v>
      </c>
      <c r="C40" s="114"/>
      <c r="D40" s="589" t="s">
        <v>515</v>
      </c>
      <c r="E40" s="77" t="s">
        <v>516</v>
      </c>
      <c r="F40" s="577"/>
      <c r="G40" s="577"/>
      <c r="H40" s="577"/>
      <c r="I40" s="577"/>
      <c r="J40" s="577"/>
      <c r="K40" s="577"/>
      <c r="L40" s="578"/>
      <c r="O40" s="89"/>
      <c r="P40" s="89"/>
      <c r="Q40" s="89"/>
    </row>
    <row r="41" spans="1:17" s="2" customFormat="1" ht="11.25" customHeight="1">
      <c r="A41" s="583" t="s">
        <v>477</v>
      </c>
      <c r="B41" s="110" t="s">
        <v>477</v>
      </c>
      <c r="C41" s="111"/>
      <c r="D41" s="584" t="s">
        <v>517</v>
      </c>
      <c r="E41" s="79" t="s">
        <v>518</v>
      </c>
      <c r="F41" s="565"/>
      <c r="G41" s="565"/>
      <c r="H41" s="565"/>
      <c r="I41" s="565"/>
      <c r="J41" s="565"/>
      <c r="K41" s="565"/>
      <c r="L41" s="566"/>
      <c r="O41" s="89"/>
      <c r="P41" s="89"/>
      <c r="Q41" s="89"/>
    </row>
    <row r="42" spans="1:17" s="2" customFormat="1" ht="11.25" customHeight="1">
      <c r="A42" s="590"/>
      <c r="B42" s="116"/>
      <c r="C42" s="105"/>
      <c r="D42" s="591"/>
      <c r="E42" s="78" t="s">
        <v>519</v>
      </c>
      <c r="F42" s="573"/>
      <c r="G42" s="573"/>
      <c r="H42" s="573"/>
      <c r="I42" s="573"/>
      <c r="J42" s="573"/>
      <c r="K42" s="573"/>
      <c r="L42" s="574"/>
      <c r="O42" s="89"/>
      <c r="P42" s="89"/>
      <c r="Q42" s="89"/>
    </row>
    <row r="43" spans="1:17" s="2" customFormat="1" ht="11.25" customHeight="1">
      <c r="A43" s="590"/>
      <c r="B43" s="116"/>
      <c r="C43" s="105"/>
      <c r="D43" s="591"/>
      <c r="E43" s="78" t="s">
        <v>520</v>
      </c>
      <c r="F43" s="573"/>
      <c r="G43" s="573"/>
      <c r="H43" s="573"/>
      <c r="I43" s="573"/>
      <c r="J43" s="573"/>
      <c r="K43" s="573"/>
      <c r="L43" s="574"/>
      <c r="O43" s="89"/>
      <c r="P43" s="89"/>
      <c r="Q43" s="89"/>
    </row>
    <row r="44" spans="1:17" s="2" customFormat="1" ht="11.25" customHeight="1">
      <c r="A44" s="585"/>
      <c r="B44" s="113"/>
      <c r="C44" s="108"/>
      <c r="D44" s="586"/>
      <c r="E44" s="76" t="s">
        <v>617</v>
      </c>
      <c r="F44" s="568"/>
      <c r="G44" s="568"/>
      <c r="H44" s="568"/>
      <c r="I44" s="568"/>
      <c r="J44" s="568"/>
      <c r="K44" s="568"/>
      <c r="L44" s="569"/>
      <c r="O44" s="89"/>
      <c r="P44" s="89"/>
      <c r="Q44" s="89"/>
    </row>
    <row r="45" spans="1:17" s="2" customFormat="1" ht="11.25" customHeight="1">
      <c r="A45" s="109" t="s">
        <v>477</v>
      </c>
      <c r="B45" s="110" t="s">
        <v>477</v>
      </c>
      <c r="C45" s="105"/>
      <c r="D45" s="591" t="s">
        <v>521</v>
      </c>
      <c r="E45" s="78" t="s">
        <v>615</v>
      </c>
      <c r="F45" s="573"/>
      <c r="G45" s="573"/>
      <c r="H45" s="573"/>
      <c r="I45" s="573"/>
      <c r="J45" s="573"/>
      <c r="K45" s="573"/>
      <c r="L45" s="574"/>
      <c r="O45" s="89"/>
      <c r="P45" s="89"/>
      <c r="Q45" s="89"/>
    </row>
    <row r="46" spans="1:17" s="2" customFormat="1" ht="11.25" customHeight="1">
      <c r="A46" s="112"/>
      <c r="B46" s="113"/>
      <c r="C46" s="105"/>
      <c r="D46" s="591"/>
      <c r="E46" s="78" t="s">
        <v>616</v>
      </c>
      <c r="F46" s="573"/>
      <c r="G46" s="573"/>
      <c r="H46" s="573"/>
      <c r="I46" s="573"/>
      <c r="J46" s="573"/>
      <c r="K46" s="573"/>
      <c r="L46" s="574"/>
      <c r="O46" s="89"/>
      <c r="P46" s="89"/>
      <c r="Q46" s="89"/>
    </row>
    <row r="47" spans="1:17" s="2" customFormat="1" ht="11.25" customHeight="1">
      <c r="A47" s="109" t="s">
        <v>477</v>
      </c>
      <c r="B47" s="598" t="s">
        <v>477</v>
      </c>
      <c r="C47" s="599"/>
      <c r="D47" s="584" t="s">
        <v>522</v>
      </c>
      <c r="E47" s="79" t="s">
        <v>523</v>
      </c>
      <c r="F47" s="565"/>
      <c r="G47" s="565"/>
      <c r="H47" s="565"/>
      <c r="I47" s="565"/>
      <c r="J47" s="565"/>
      <c r="K47" s="565"/>
      <c r="L47" s="566"/>
      <c r="O47" s="89"/>
      <c r="P47" s="89"/>
      <c r="Q47" s="89"/>
    </row>
    <row r="48" spans="1:17" s="2" customFormat="1" ht="11.25" customHeight="1">
      <c r="A48" s="115"/>
      <c r="B48" s="603"/>
      <c r="C48" s="117"/>
      <c r="D48" s="591"/>
      <c r="E48" s="78" t="s">
        <v>524</v>
      </c>
      <c r="F48" s="573"/>
      <c r="G48" s="573"/>
      <c r="H48" s="573"/>
      <c r="I48" s="573"/>
      <c r="J48" s="573"/>
      <c r="K48" s="573"/>
      <c r="L48" s="574"/>
      <c r="O48" s="89"/>
      <c r="P48" s="89"/>
      <c r="Q48" s="89"/>
    </row>
    <row r="49" spans="1:17" s="2" customFormat="1" ht="11.25" customHeight="1">
      <c r="A49" s="112"/>
      <c r="B49" s="600"/>
      <c r="C49" s="119"/>
      <c r="D49" s="586"/>
      <c r="E49" s="76" t="s">
        <v>525</v>
      </c>
      <c r="F49" s="568"/>
      <c r="G49" s="568"/>
      <c r="H49" s="568"/>
      <c r="I49" s="568"/>
      <c r="J49" s="568"/>
      <c r="K49" s="568"/>
      <c r="L49" s="569"/>
      <c r="O49" s="89"/>
      <c r="P49" s="89"/>
      <c r="Q49" s="89"/>
    </row>
    <row r="50" spans="1:17" s="2" customFormat="1" ht="11.25" customHeight="1">
      <c r="A50" s="109" t="s">
        <v>477</v>
      </c>
      <c r="B50" s="110" t="s">
        <v>477</v>
      </c>
      <c r="C50" s="105"/>
      <c r="D50" s="591" t="s">
        <v>526</v>
      </c>
      <c r="E50" s="78" t="s">
        <v>527</v>
      </c>
      <c r="F50" s="573"/>
      <c r="G50" s="573"/>
      <c r="H50" s="573"/>
      <c r="I50" s="573"/>
      <c r="J50" s="573"/>
      <c r="K50" s="573"/>
      <c r="L50" s="574"/>
      <c r="O50" s="89"/>
      <c r="P50" s="89"/>
      <c r="Q50" s="89"/>
    </row>
    <row r="51" spans="1:17" s="573" customFormat="1" ht="11.25" customHeight="1">
      <c r="A51" s="585"/>
      <c r="B51" s="113"/>
      <c r="C51" s="119"/>
      <c r="D51" s="586"/>
      <c r="E51" s="76" t="s">
        <v>592</v>
      </c>
      <c r="F51" s="568"/>
      <c r="G51" s="568"/>
      <c r="H51" s="568"/>
      <c r="I51" s="568"/>
      <c r="J51" s="568"/>
      <c r="K51" s="568"/>
      <c r="L51" s="569"/>
      <c r="O51" s="604"/>
      <c r="P51" s="604"/>
      <c r="Q51" s="604"/>
    </row>
    <row r="52" spans="1:22" s="2" customFormat="1" ht="11.25" customHeight="1">
      <c r="A52" s="622" t="str">
        <f>V52</f>
        <v>MET</v>
      </c>
      <c r="B52" s="623"/>
      <c r="C52" s="601" t="s">
        <v>487</v>
      </c>
      <c r="D52" s="591" t="s">
        <v>528</v>
      </c>
      <c r="E52" s="78" t="s">
        <v>529</v>
      </c>
      <c r="F52" s="573"/>
      <c r="G52" s="573"/>
      <c r="H52" s="573"/>
      <c r="I52" s="573"/>
      <c r="J52" s="573"/>
      <c r="K52" s="573"/>
      <c r="L52" s="574"/>
      <c r="O52" s="89"/>
      <c r="P52" s="89"/>
      <c r="Q52" s="89"/>
      <c r="U52" s="621">
        <f>'Page 7'!$G$17</f>
        <v>0</v>
      </c>
      <c r="V52" s="2" t="str">
        <f>IF(U52=U53,"MET","ERROR")</f>
        <v>MET</v>
      </c>
    </row>
    <row r="53" spans="1:21" s="2" customFormat="1" ht="11.25" customHeight="1">
      <c r="A53" s="115"/>
      <c r="B53" s="597"/>
      <c r="C53" s="117"/>
      <c r="D53" s="591"/>
      <c r="E53" s="105" t="s">
        <v>530</v>
      </c>
      <c r="F53" s="573"/>
      <c r="G53" s="573"/>
      <c r="H53" s="573"/>
      <c r="I53" s="573"/>
      <c r="J53" s="573"/>
      <c r="K53" s="573"/>
      <c r="L53" s="574"/>
      <c r="O53" s="89"/>
      <c r="P53" s="89"/>
      <c r="Q53" s="89"/>
      <c r="U53" s="621">
        <f>'Page 6a &amp; 6b'!$G$32</f>
        <v>0</v>
      </c>
    </row>
    <row r="54" spans="1:17" s="2" customFormat="1" ht="11.25" customHeight="1">
      <c r="A54" s="112"/>
      <c r="B54" s="596"/>
      <c r="C54" s="119"/>
      <c r="D54" s="586"/>
      <c r="E54" s="108" t="s">
        <v>531</v>
      </c>
      <c r="F54" s="568"/>
      <c r="G54" s="568"/>
      <c r="H54" s="568"/>
      <c r="I54" s="568"/>
      <c r="J54" s="568"/>
      <c r="K54" s="568"/>
      <c r="L54" s="569"/>
      <c r="O54" s="89"/>
      <c r="P54" s="89"/>
      <c r="Q54" s="89"/>
    </row>
    <row r="55" spans="1:22" s="2" customFormat="1" ht="11.25" customHeight="1">
      <c r="A55" s="624" t="str">
        <f>V55</f>
        <v>NO X PAGE 6</v>
      </c>
      <c r="B55" s="625"/>
      <c r="C55" s="601" t="s">
        <v>487</v>
      </c>
      <c r="D55" s="591" t="s">
        <v>532</v>
      </c>
      <c r="E55" s="78" t="s">
        <v>533</v>
      </c>
      <c r="F55" s="573"/>
      <c r="G55" s="573"/>
      <c r="H55" s="573"/>
      <c r="I55" s="573"/>
      <c r="J55" s="573"/>
      <c r="K55" s="573"/>
      <c r="L55" s="574"/>
      <c r="O55" s="89"/>
      <c r="P55" s="89"/>
      <c r="Q55" s="89"/>
      <c r="U55" s="621">
        <f>'Page 7'!$J$17</f>
        <v>0</v>
      </c>
      <c r="V55" s="2" t="str">
        <f>IF(U56="NO X PAGE 6",U56,IF(U55=U56,"MET","ERROR"))</f>
        <v>NO X PAGE 6</v>
      </c>
    </row>
    <row r="56" spans="1:21" s="2" customFormat="1" ht="11.25" customHeight="1">
      <c r="A56" s="115"/>
      <c r="B56" s="597"/>
      <c r="C56" s="117"/>
      <c r="D56" s="591"/>
      <c r="E56" s="105" t="s">
        <v>534</v>
      </c>
      <c r="F56" s="573"/>
      <c r="G56" s="573"/>
      <c r="H56" s="573"/>
      <c r="I56" s="573"/>
      <c r="J56" s="573"/>
      <c r="K56" s="573"/>
      <c r="L56" s="574"/>
      <c r="O56" s="89"/>
      <c r="P56" s="89"/>
      <c r="Q56" s="89"/>
      <c r="U56" s="2" t="str">
        <f>'Page 6a &amp; 6b'!$M$31</f>
        <v>NO X PAGE 6</v>
      </c>
    </row>
    <row r="57" spans="1:22" s="2" customFormat="1" ht="11.25" customHeight="1">
      <c r="A57" s="593"/>
      <c r="B57" s="594"/>
      <c r="E57" s="81" t="s">
        <v>535</v>
      </c>
      <c r="L57" s="569"/>
      <c r="O57" s="89"/>
      <c r="P57" s="89"/>
      <c r="Q57" s="567"/>
      <c r="U57" s="621">
        <f>'Page 7'!$G$23</f>
        <v>0</v>
      </c>
      <c r="V57" s="2" t="str">
        <f>IF(U57=U58,"MET","ERROR")</f>
        <v>MET</v>
      </c>
    </row>
    <row r="58" spans="1:21" s="2" customFormat="1" ht="11.25" customHeight="1">
      <c r="A58" s="622" t="str">
        <f>V57</f>
        <v>MET</v>
      </c>
      <c r="B58" s="623"/>
      <c r="C58" s="601" t="s">
        <v>487</v>
      </c>
      <c r="D58" s="584" t="s">
        <v>536</v>
      </c>
      <c r="E58" s="79" t="s">
        <v>537</v>
      </c>
      <c r="F58" s="565"/>
      <c r="G58" s="565"/>
      <c r="H58" s="565"/>
      <c r="I58" s="565"/>
      <c r="J58" s="565"/>
      <c r="K58" s="565"/>
      <c r="L58" s="566"/>
      <c r="O58" s="89"/>
      <c r="P58" s="89"/>
      <c r="Q58" s="567"/>
      <c r="U58" s="626">
        <f>'Page 6a &amp; 6b'!$G$53</f>
        <v>0</v>
      </c>
    </row>
    <row r="59" spans="1:17" s="2" customFormat="1" ht="11.25" customHeight="1">
      <c r="A59" s="115"/>
      <c r="B59" s="597"/>
      <c r="C59" s="105"/>
      <c r="D59" s="591"/>
      <c r="E59" s="105" t="s">
        <v>538</v>
      </c>
      <c r="F59" s="573"/>
      <c r="G59" s="573"/>
      <c r="H59" s="573"/>
      <c r="I59" s="573"/>
      <c r="J59" s="573"/>
      <c r="K59" s="573"/>
      <c r="L59" s="574"/>
      <c r="O59" s="89"/>
      <c r="P59" s="89"/>
      <c r="Q59" s="567"/>
    </row>
    <row r="60" spans="1:22" s="2" customFormat="1" ht="11.25" customHeight="1">
      <c r="A60" s="593"/>
      <c r="B60" s="594"/>
      <c r="C60" s="117"/>
      <c r="D60" s="591"/>
      <c r="E60" s="78" t="s">
        <v>539</v>
      </c>
      <c r="F60" s="573"/>
      <c r="G60" s="573"/>
      <c r="H60" s="573"/>
      <c r="I60" s="573"/>
      <c r="J60" s="573"/>
      <c r="K60" s="573"/>
      <c r="L60" s="574"/>
      <c r="O60" s="89"/>
      <c r="P60" s="89"/>
      <c r="Q60" s="567"/>
      <c r="U60" s="621">
        <f>'Page 7'!$J$23</f>
        <v>0</v>
      </c>
      <c r="V60" s="2" t="str">
        <f>IF(U61="NO X PAGE 6",U61,IF(U60=U61,"MET","ERROR"))</f>
        <v>NO X PAGE 6</v>
      </c>
    </row>
    <row r="61" spans="1:21" s="2" customFormat="1" ht="11.25" customHeight="1">
      <c r="A61" s="622" t="str">
        <f>V60</f>
        <v>NO X PAGE 6</v>
      </c>
      <c r="B61" s="623"/>
      <c r="C61" s="592" t="s">
        <v>487</v>
      </c>
      <c r="D61" s="584" t="s">
        <v>540</v>
      </c>
      <c r="E61" s="79" t="s">
        <v>541</v>
      </c>
      <c r="F61" s="565"/>
      <c r="G61" s="565"/>
      <c r="H61" s="565"/>
      <c r="I61" s="565"/>
      <c r="J61" s="565"/>
      <c r="K61" s="565"/>
      <c r="L61" s="566"/>
      <c r="O61" s="89"/>
      <c r="P61" s="89"/>
      <c r="Q61" s="567"/>
      <c r="U61" s="621" t="str">
        <f>'Page 6a &amp; 6b'!$M$51</f>
        <v>NO X PAGE 6</v>
      </c>
    </row>
    <row r="62" spans="1:17" s="2" customFormat="1" ht="11.25" customHeight="1">
      <c r="A62" s="115"/>
      <c r="B62" s="668"/>
      <c r="C62" s="117"/>
      <c r="D62" s="591"/>
      <c r="E62" s="105" t="s">
        <v>542</v>
      </c>
      <c r="F62" s="573"/>
      <c r="G62" s="573"/>
      <c r="H62" s="573"/>
      <c r="I62" s="573"/>
      <c r="J62" s="573"/>
      <c r="K62" s="573"/>
      <c r="L62" s="574"/>
      <c r="O62" s="89"/>
      <c r="P62" s="89"/>
      <c r="Q62" s="567"/>
    </row>
    <row r="63" spans="1:14" ht="11.25" customHeight="1" thickBot="1">
      <c r="A63" s="154"/>
      <c r="B63" s="84"/>
      <c r="C63" s="669"/>
      <c r="D63" s="602"/>
      <c r="E63" s="753" t="s">
        <v>543</v>
      </c>
      <c r="F63" s="579"/>
      <c r="G63" s="579"/>
      <c r="H63" s="579"/>
      <c r="I63" s="579"/>
      <c r="J63" s="579"/>
      <c r="K63" s="579"/>
      <c r="L63" s="580"/>
      <c r="M63" s="55"/>
      <c r="N63" s="551"/>
    </row>
    <row r="64" spans="1:17" ht="12" customHeight="1">
      <c r="A64" s="816" t="s">
        <v>588</v>
      </c>
      <c r="L64" s="810" t="s">
        <v>587</v>
      </c>
      <c r="O64" s="90"/>
      <c r="P64" s="90"/>
      <c r="Q64" s="90"/>
    </row>
    <row r="65" spans="1:17" ht="12" customHeight="1">
      <c r="A65" s="90" t="str">
        <f>Cover!$A$59</f>
        <v>      Our House Enterprises</v>
      </c>
      <c r="B65" s="55"/>
      <c r="C65" s="55"/>
      <c r="D65" s="55"/>
      <c r="E65" s="55"/>
      <c r="F65" s="55"/>
      <c r="G65" s="55"/>
      <c r="H65" s="55"/>
      <c r="I65" s="55"/>
      <c r="J65" s="645" t="str">
        <f>Cover!$K$59</f>
        <v>(  )</v>
      </c>
      <c r="K65" s="71"/>
      <c r="L65" s="163">
        <f ca="1">NOW()</f>
        <v>41311.69183159722</v>
      </c>
      <c r="O65" s="90"/>
      <c r="P65" s="90"/>
      <c r="Q65" s="90"/>
    </row>
    <row r="66" ht="12" customHeight="1">
      <c r="H66" s="53"/>
    </row>
    <row r="67" spans="3:11" ht="13.5">
      <c r="C67"/>
      <c r="I67" s="581"/>
      <c r="J67" s="581"/>
      <c r="K67" s="581"/>
    </row>
  </sheetData>
  <sheetProtection password="E1BE" sheet="1" objects="1" scenarios="1"/>
  <printOptions horizontalCentered="1"/>
  <pageMargins left="0.5" right="0.5" top="0.5" bottom="0.5" header="0" footer="0.5"/>
  <pageSetup fitToHeight="1" fitToWidth="1" horizontalDpi="300" verticalDpi="300" orientation="portrait" scale="97"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
    </sheetView>
  </sheetViews>
  <sheetFormatPr defaultColWidth="9.140625" defaultRowHeight="12.75"/>
  <cols>
    <col min="1" max="10" width="9.140625" style="840" customWidth="1"/>
    <col min="11" max="11" width="10.7109375" style="840" customWidth="1"/>
    <col min="12" max="45" width="9.140625" style="840" customWidth="1"/>
  </cols>
  <sheetData>
    <row r="1" spans="1:11" s="826" customFormat="1" ht="84.75" customHeight="1">
      <c r="A1" s="824" t="s">
        <v>598</v>
      </c>
      <c r="B1" s="825"/>
      <c r="C1" s="825"/>
      <c r="D1" s="825"/>
      <c r="E1" s="825"/>
      <c r="F1" s="825"/>
      <c r="G1" s="825"/>
      <c r="H1" s="825"/>
      <c r="I1" s="825"/>
      <c r="J1" s="825"/>
      <c r="K1" s="825"/>
    </row>
    <row r="2" spans="1:11" s="829" customFormat="1" ht="22.5" customHeight="1">
      <c r="A2" s="827" t="s">
        <v>593</v>
      </c>
      <c r="B2" s="828"/>
      <c r="C2" s="828"/>
      <c r="D2" s="828"/>
      <c r="E2" s="828"/>
      <c r="F2" s="828"/>
      <c r="G2" s="828"/>
      <c r="H2" s="828"/>
      <c r="I2" s="828"/>
      <c r="J2" s="828"/>
      <c r="K2" s="828"/>
    </row>
    <row r="3" spans="1:11" s="829" customFormat="1" ht="24" customHeight="1">
      <c r="A3" s="830" t="s">
        <v>599</v>
      </c>
      <c r="B3" s="831"/>
      <c r="C3" s="831"/>
      <c r="D3" s="831"/>
      <c r="E3" s="831"/>
      <c r="F3" s="831"/>
      <c r="G3" s="831"/>
      <c r="H3" s="831"/>
      <c r="I3" s="831"/>
      <c r="J3" s="831"/>
      <c r="K3" s="831"/>
    </row>
    <row r="4" spans="1:11" s="829" customFormat="1" ht="26.25" customHeight="1">
      <c r="A4" s="830" t="s">
        <v>600</v>
      </c>
      <c r="B4" s="831"/>
      <c r="C4" s="831"/>
      <c r="D4" s="831"/>
      <c r="E4" s="831"/>
      <c r="F4" s="831"/>
      <c r="G4" s="831"/>
      <c r="H4" s="831"/>
      <c r="I4" s="831"/>
      <c r="J4" s="831"/>
      <c r="K4" s="831"/>
    </row>
    <row r="5" spans="1:11" s="829" customFormat="1" ht="24.75" customHeight="1">
      <c r="A5" s="830" t="s">
        <v>601</v>
      </c>
      <c r="B5" s="831"/>
      <c r="C5" s="831"/>
      <c r="D5" s="831"/>
      <c r="E5" s="831"/>
      <c r="F5" s="831"/>
      <c r="G5" s="831"/>
      <c r="H5" s="831"/>
      <c r="I5" s="831"/>
      <c r="J5" s="831"/>
      <c r="K5" s="831"/>
    </row>
    <row r="6" spans="1:11" s="829" customFormat="1" ht="18" customHeight="1">
      <c r="A6" s="830" t="s">
        <v>602</v>
      </c>
      <c r="B6" s="831"/>
      <c r="C6" s="831"/>
      <c r="D6" s="831"/>
      <c r="E6" s="831"/>
      <c r="F6" s="831"/>
      <c r="G6" s="831"/>
      <c r="H6" s="831"/>
      <c r="I6" s="831"/>
      <c r="J6" s="831"/>
      <c r="K6" s="831"/>
    </row>
    <row r="7" spans="1:11" s="829" customFormat="1" ht="18.75" customHeight="1">
      <c r="A7" s="830" t="s">
        <v>594</v>
      </c>
      <c r="B7" s="831"/>
      <c r="C7" s="831"/>
      <c r="D7" s="831"/>
      <c r="E7" s="831"/>
      <c r="F7" s="831"/>
      <c r="G7" s="831"/>
      <c r="H7" s="831"/>
      <c r="I7" s="831"/>
      <c r="J7" s="831"/>
      <c r="K7" s="831"/>
    </row>
    <row r="8" spans="1:11" s="829" customFormat="1" ht="27" customHeight="1">
      <c r="A8" s="830" t="s">
        <v>603</v>
      </c>
      <c r="B8" s="831"/>
      <c r="C8" s="831"/>
      <c r="D8" s="831"/>
      <c r="E8" s="831"/>
      <c r="F8" s="831"/>
      <c r="G8" s="831"/>
      <c r="H8" s="831"/>
      <c r="I8" s="831"/>
      <c r="J8" s="831"/>
      <c r="K8" s="831"/>
    </row>
    <row r="9" spans="1:11" s="829" customFormat="1" ht="12.75" customHeight="1">
      <c r="A9" s="830" t="s">
        <v>595</v>
      </c>
      <c r="B9" s="831"/>
      <c r="C9" s="831"/>
      <c r="D9" s="831"/>
      <c r="E9" s="831"/>
      <c r="F9" s="831"/>
      <c r="G9" s="831"/>
      <c r="H9" s="831"/>
      <c r="I9" s="831"/>
      <c r="J9" s="831"/>
      <c r="K9" s="831"/>
    </row>
    <row r="10" spans="1:11" s="833" customFormat="1" ht="23.25" customHeight="1">
      <c r="A10" s="832"/>
      <c r="B10" s="832"/>
      <c r="C10" s="832"/>
      <c r="D10" s="832"/>
      <c r="E10" s="832"/>
      <c r="F10" s="832"/>
      <c r="G10" s="832"/>
      <c r="H10" s="832"/>
      <c r="I10" s="832"/>
      <c r="J10" s="832"/>
      <c r="K10" s="832"/>
    </row>
    <row r="11" spans="1:11" s="833" customFormat="1" ht="28.5" customHeight="1">
      <c r="A11" s="834" t="s">
        <v>596</v>
      </c>
      <c r="B11" s="835"/>
      <c r="C11" s="835"/>
      <c r="D11" s="835"/>
      <c r="E11" s="835"/>
      <c r="F11" s="835"/>
      <c r="G11" s="835"/>
      <c r="H11" s="835"/>
      <c r="I11" s="835"/>
      <c r="J11" s="835"/>
      <c r="K11" s="835"/>
    </row>
    <row r="12" spans="1:11" s="833" customFormat="1" ht="18">
      <c r="A12" s="836" t="s">
        <v>604</v>
      </c>
      <c r="B12" s="837"/>
      <c r="C12" s="837"/>
      <c r="D12" s="837"/>
      <c r="E12" s="837"/>
      <c r="F12" s="837"/>
      <c r="G12" s="837"/>
      <c r="H12" s="837"/>
      <c r="I12" s="837"/>
      <c r="J12" s="837"/>
      <c r="K12" s="837"/>
    </row>
    <row r="13" spans="1:11" s="833" customFormat="1" ht="18">
      <c r="A13" s="836" t="s">
        <v>605</v>
      </c>
      <c r="B13" s="837"/>
      <c r="C13" s="837"/>
      <c r="D13" s="837"/>
      <c r="E13" s="837"/>
      <c r="F13" s="837"/>
      <c r="G13" s="837"/>
      <c r="H13" s="837"/>
      <c r="I13" s="837"/>
      <c r="J13" s="837"/>
      <c r="K13" s="837"/>
    </row>
    <row r="14" spans="1:11" s="833" customFormat="1" ht="18">
      <c r="A14" s="836" t="s">
        <v>606</v>
      </c>
      <c r="B14" s="837"/>
      <c r="C14" s="837"/>
      <c r="D14" s="837"/>
      <c r="E14" s="837"/>
      <c r="F14" s="837"/>
      <c r="G14" s="837"/>
      <c r="H14" s="837"/>
      <c r="I14" s="837"/>
      <c r="J14" s="837"/>
      <c r="K14" s="837"/>
    </row>
    <row r="15" spans="1:11" s="833" customFormat="1" ht="18">
      <c r="A15" s="836" t="s">
        <v>607</v>
      </c>
      <c r="B15" s="837"/>
      <c r="C15" s="837"/>
      <c r="D15" s="837"/>
      <c r="E15" s="837"/>
      <c r="F15" s="837"/>
      <c r="G15" s="837"/>
      <c r="H15" s="837"/>
      <c r="I15" s="837"/>
      <c r="J15" s="837"/>
      <c r="K15" s="837"/>
    </row>
    <row r="16" spans="1:11" s="833" customFormat="1" ht="18">
      <c r="A16" s="836" t="s">
        <v>608</v>
      </c>
      <c r="B16" s="837"/>
      <c r="C16" s="837"/>
      <c r="D16" s="837"/>
      <c r="E16" s="837"/>
      <c r="F16" s="837"/>
      <c r="G16" s="837"/>
      <c r="H16" s="837"/>
      <c r="I16" s="837"/>
      <c r="J16" s="837"/>
      <c r="K16" s="837"/>
    </row>
    <row r="17" spans="1:11" s="833" customFormat="1" ht="18">
      <c r="A17" s="836" t="s">
        <v>597</v>
      </c>
      <c r="B17" s="837"/>
      <c r="C17" s="837"/>
      <c r="D17" s="837"/>
      <c r="E17" s="837"/>
      <c r="F17" s="837"/>
      <c r="G17" s="837"/>
      <c r="H17" s="837"/>
      <c r="I17" s="837"/>
      <c r="J17" s="837"/>
      <c r="K17" s="837"/>
    </row>
    <row r="18" spans="1:11" s="833" customFormat="1" ht="32.25">
      <c r="A18" s="838"/>
      <c r="B18" s="838"/>
      <c r="C18" s="838"/>
      <c r="D18" s="838"/>
      <c r="E18" s="838"/>
      <c r="F18" s="838"/>
      <c r="G18" s="838"/>
      <c r="H18" s="838"/>
      <c r="I18" s="838"/>
      <c r="J18" s="838"/>
      <c r="K18" s="838"/>
    </row>
    <row r="19" spans="2:11" s="833" customFormat="1" ht="32.25">
      <c r="B19" s="839"/>
      <c r="C19" s="839"/>
      <c r="D19" s="839"/>
      <c r="E19" s="839"/>
      <c r="F19" s="839"/>
      <c r="G19" s="839"/>
      <c r="H19" s="839"/>
      <c r="I19" s="839"/>
      <c r="J19" s="839"/>
      <c r="K19" s="839"/>
    </row>
    <row r="20" spans="2:11" ht="32.25">
      <c r="B20" s="839"/>
      <c r="C20" s="839"/>
      <c r="D20" s="839"/>
      <c r="E20" s="839"/>
      <c r="F20" s="839"/>
      <c r="G20" s="839"/>
      <c r="H20" s="839"/>
      <c r="I20" s="839"/>
      <c r="J20" s="839"/>
      <c r="K20" s="839"/>
    </row>
    <row r="21" spans="2:11" ht="32.25">
      <c r="B21" s="839"/>
      <c r="C21" s="839"/>
      <c r="D21" s="839"/>
      <c r="E21" s="839"/>
      <c r="F21" s="839"/>
      <c r="G21" s="839"/>
      <c r="H21" s="839"/>
      <c r="I21" s="839"/>
      <c r="J21" s="839"/>
      <c r="K21" s="839"/>
    </row>
    <row r="22" spans="2:11" ht="32.25">
      <c r="B22" s="839"/>
      <c r="C22" s="839"/>
      <c r="D22" s="839"/>
      <c r="E22" s="839"/>
      <c r="F22" s="839"/>
      <c r="G22" s="839"/>
      <c r="H22" s="839"/>
      <c r="I22" s="839"/>
      <c r="J22" s="839"/>
      <c r="K22" s="839"/>
    </row>
    <row r="23" spans="2:11" ht="32.25">
      <c r="B23" s="839"/>
      <c r="C23" s="839"/>
      <c r="D23" s="839"/>
      <c r="E23" s="839"/>
      <c r="F23" s="839"/>
      <c r="G23" s="839"/>
      <c r="H23" s="839"/>
      <c r="I23" s="839"/>
      <c r="J23" s="839"/>
      <c r="K23" s="839"/>
    </row>
    <row r="24" spans="1:11" ht="32.25">
      <c r="A24" s="839"/>
      <c r="B24" s="839"/>
      <c r="C24" s="839"/>
      <c r="D24" s="839"/>
      <c r="E24" s="839"/>
      <c r="F24" s="839"/>
      <c r="G24" s="839"/>
      <c r="H24" s="839"/>
      <c r="I24" s="839"/>
      <c r="J24" s="839"/>
      <c r="K24" s="839"/>
    </row>
    <row r="25" spans="1:11" ht="32.25">
      <c r="A25" s="839"/>
      <c r="B25" s="839"/>
      <c r="C25" s="839"/>
      <c r="D25" s="839"/>
      <c r="E25" s="839"/>
      <c r="F25" s="839"/>
      <c r="G25" s="839"/>
      <c r="H25" s="839"/>
      <c r="I25" s="839"/>
      <c r="J25" s="839"/>
      <c r="K25" s="839"/>
    </row>
    <row r="26" spans="1:11" ht="32.25">
      <c r="A26" s="839"/>
      <c r="B26" s="839"/>
      <c r="C26" s="839"/>
      <c r="D26" s="839"/>
      <c r="E26" s="839"/>
      <c r="F26" s="839"/>
      <c r="G26" s="839"/>
      <c r="H26" s="839"/>
      <c r="I26" s="839"/>
      <c r="J26" s="839"/>
      <c r="K26" s="839"/>
    </row>
    <row r="27" spans="1:11" ht="32.25">
      <c r="A27" s="839"/>
      <c r="B27" s="839"/>
      <c r="C27" s="839"/>
      <c r="D27" s="839"/>
      <c r="E27" s="839"/>
      <c r="F27" s="839"/>
      <c r="G27" s="839"/>
      <c r="H27" s="839"/>
      <c r="I27" s="839"/>
      <c r="J27" s="839"/>
      <c r="K27" s="839"/>
    </row>
    <row r="28" spans="1:11" ht="32.25">
      <c r="A28" s="839"/>
      <c r="B28" s="839"/>
      <c r="C28" s="839"/>
      <c r="D28" s="839"/>
      <c r="E28" s="839"/>
      <c r="F28" s="839"/>
      <c r="G28" s="839"/>
      <c r="H28" s="839"/>
      <c r="I28" s="839"/>
      <c r="J28" s="839"/>
      <c r="K28" s="839"/>
    </row>
    <row r="29" spans="1:11" ht="32.25">
      <c r="A29" s="839"/>
      <c r="B29" s="839"/>
      <c r="C29" s="839"/>
      <c r="D29" s="839"/>
      <c r="E29" s="839"/>
      <c r="F29" s="839"/>
      <c r="G29" s="839"/>
      <c r="H29" s="839"/>
      <c r="I29" s="839"/>
      <c r="J29" s="839"/>
      <c r="K29" s="839"/>
    </row>
    <row r="30" spans="1:11" ht="32.25">
      <c r="A30" s="839"/>
      <c r="B30" s="839"/>
      <c r="C30" s="839"/>
      <c r="D30" s="839"/>
      <c r="E30" s="839"/>
      <c r="F30" s="839"/>
      <c r="G30" s="839"/>
      <c r="H30" s="839"/>
      <c r="I30" s="839"/>
      <c r="J30" s="839"/>
      <c r="K30" s="839"/>
    </row>
    <row r="31" spans="1:11" ht="32.25">
      <c r="A31" s="839"/>
      <c r="B31" s="839"/>
      <c r="C31" s="839"/>
      <c r="D31" s="839"/>
      <c r="E31" s="839"/>
      <c r="F31" s="839"/>
      <c r="G31" s="839"/>
      <c r="H31" s="839"/>
      <c r="I31" s="839"/>
      <c r="J31" s="839"/>
      <c r="K31" s="839"/>
    </row>
    <row r="32" spans="1:11" ht="32.25">
      <c r="A32" s="839"/>
      <c r="B32" s="839"/>
      <c r="C32" s="839"/>
      <c r="D32" s="839"/>
      <c r="E32" s="839"/>
      <c r="F32" s="839"/>
      <c r="G32" s="839"/>
      <c r="H32" s="839"/>
      <c r="I32" s="839"/>
      <c r="J32" s="839"/>
      <c r="K32" s="839"/>
    </row>
    <row r="33" spans="1:11" ht="32.25">
      <c r="A33" s="839"/>
      <c r="B33" s="839"/>
      <c r="C33" s="839"/>
      <c r="D33" s="839"/>
      <c r="E33" s="839"/>
      <c r="F33" s="839"/>
      <c r="G33" s="839"/>
      <c r="H33" s="839"/>
      <c r="I33" s="839"/>
      <c r="J33" s="839"/>
      <c r="K33" s="839"/>
    </row>
    <row r="34" spans="1:11" ht="32.25">
      <c r="A34" s="839"/>
      <c r="B34" s="839"/>
      <c r="C34" s="839"/>
      <c r="D34" s="839"/>
      <c r="E34" s="839"/>
      <c r="F34" s="839"/>
      <c r="G34" s="839"/>
      <c r="H34" s="839"/>
      <c r="I34" s="839"/>
      <c r="J34" s="839"/>
      <c r="K34" s="839"/>
    </row>
    <row r="35" spans="1:11" ht="32.25">
      <c r="A35" s="839"/>
      <c r="B35" s="839"/>
      <c r="C35" s="839"/>
      <c r="D35" s="839"/>
      <c r="E35" s="839"/>
      <c r="F35" s="839"/>
      <c r="G35" s="839"/>
      <c r="H35" s="839"/>
      <c r="I35" s="839"/>
      <c r="J35" s="839"/>
      <c r="K35" s="839"/>
    </row>
    <row r="36" spans="1:11" ht="32.25">
      <c r="A36" s="839"/>
      <c r="B36" s="839"/>
      <c r="C36" s="839"/>
      <c r="D36" s="839"/>
      <c r="E36" s="839"/>
      <c r="F36" s="839"/>
      <c r="G36" s="839"/>
      <c r="H36" s="839"/>
      <c r="I36" s="839"/>
      <c r="J36" s="839"/>
      <c r="K36" s="839"/>
    </row>
    <row r="37" spans="1:11" ht="32.25">
      <c r="A37" s="839"/>
      <c r="B37" s="839"/>
      <c r="C37" s="839"/>
      <c r="D37" s="839"/>
      <c r="E37" s="839"/>
      <c r="F37" s="839"/>
      <c r="G37" s="839"/>
      <c r="H37" s="839"/>
      <c r="I37" s="839"/>
      <c r="J37" s="839"/>
      <c r="K37" s="839"/>
    </row>
    <row r="38" spans="1:11" ht="32.25">
      <c r="A38" s="839"/>
      <c r="B38" s="839"/>
      <c r="C38" s="839"/>
      <c r="D38" s="839"/>
      <c r="E38" s="839"/>
      <c r="F38" s="839"/>
      <c r="G38" s="839"/>
      <c r="H38" s="839"/>
      <c r="I38" s="839"/>
      <c r="J38" s="839"/>
      <c r="K38" s="839"/>
    </row>
    <row r="39" spans="1:11" ht="32.25">
      <c r="A39" s="839"/>
      <c r="B39" s="839"/>
      <c r="C39" s="839"/>
      <c r="D39" s="839"/>
      <c r="E39" s="839"/>
      <c r="F39" s="839"/>
      <c r="G39" s="839"/>
      <c r="H39" s="839"/>
      <c r="I39" s="839"/>
      <c r="J39" s="839"/>
      <c r="K39" s="839"/>
    </row>
    <row r="40" spans="1:11" ht="32.25">
      <c r="A40" s="839"/>
      <c r="B40" s="839"/>
      <c r="C40" s="839"/>
      <c r="D40" s="839"/>
      <c r="E40" s="839"/>
      <c r="F40" s="839"/>
      <c r="G40" s="839"/>
      <c r="H40" s="839"/>
      <c r="I40" s="839"/>
      <c r="J40" s="839"/>
      <c r="K40" s="839"/>
    </row>
    <row r="41" spans="1:11" ht="32.25">
      <c r="A41" s="839"/>
      <c r="B41" s="839"/>
      <c r="C41" s="839"/>
      <c r="D41" s="839"/>
      <c r="E41" s="839"/>
      <c r="F41" s="839"/>
      <c r="G41" s="839"/>
      <c r="H41" s="839"/>
      <c r="I41" s="839"/>
      <c r="J41" s="839"/>
      <c r="K41" s="839"/>
    </row>
    <row r="42" spans="1:11" ht="32.25">
      <c r="A42" s="839"/>
      <c r="B42" s="839"/>
      <c r="C42" s="839"/>
      <c r="D42" s="839"/>
      <c r="E42" s="839"/>
      <c r="F42" s="839"/>
      <c r="G42" s="839"/>
      <c r="H42" s="839"/>
      <c r="I42" s="839"/>
      <c r="J42" s="839"/>
      <c r="K42" s="839"/>
    </row>
    <row r="43" spans="1:11" ht="32.25">
      <c r="A43" s="839"/>
      <c r="B43" s="839"/>
      <c r="C43" s="839"/>
      <c r="D43" s="839"/>
      <c r="E43" s="839"/>
      <c r="F43" s="839"/>
      <c r="G43" s="839"/>
      <c r="H43" s="839"/>
      <c r="I43" s="839"/>
      <c r="J43" s="839"/>
      <c r="K43" s="839"/>
    </row>
    <row r="44" spans="1:11" ht="32.25">
      <c r="A44" s="839"/>
      <c r="B44" s="839"/>
      <c r="C44" s="839"/>
      <c r="D44" s="839"/>
      <c r="E44" s="839"/>
      <c r="F44" s="839"/>
      <c r="G44" s="839"/>
      <c r="H44" s="839"/>
      <c r="I44" s="839"/>
      <c r="J44" s="839"/>
      <c r="K44" s="839"/>
    </row>
    <row r="45" spans="1:11" ht="32.25">
      <c r="A45" s="839"/>
      <c r="B45" s="839"/>
      <c r="C45" s="839"/>
      <c r="D45" s="839"/>
      <c r="E45" s="839"/>
      <c r="F45" s="839"/>
      <c r="G45" s="839"/>
      <c r="H45" s="839"/>
      <c r="I45" s="839"/>
      <c r="J45" s="839"/>
      <c r="K45" s="839"/>
    </row>
  </sheetData>
  <sheetProtection password="E1BE" sheet="1" objects="1" scenarios="1"/>
  <printOptions/>
  <pageMargins left="0.5" right="0.5" top="0.75" bottom="1" header="0.5" footer="0.5"/>
  <pageSetup fitToHeight="1" fitToWidth="1"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22">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4"/>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546</v>
      </c>
      <c r="B10" s="780"/>
      <c r="C10" s="780"/>
      <c r="D10" s="780"/>
      <c r="E10" s="780"/>
      <c r="F10" s="780"/>
      <c r="G10" s="780"/>
      <c r="H10" s="780"/>
      <c r="I10" s="780"/>
      <c r="J10" s="201"/>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41311.69183159722</v>
      </c>
    </row>
    <row r="38" spans="2:10" ht="15">
      <c r="B38" s="94"/>
      <c r="C38" s="94"/>
      <c r="D38" s="94"/>
      <c r="E38" s="94"/>
      <c r="F38" s="94"/>
      <c r="G38" s="94"/>
      <c r="H38" s="94"/>
      <c r="I38" s="94"/>
      <c r="J38" s="94"/>
    </row>
    <row r="39" spans="5:9" ht="12.75">
      <c r="E39" s="53"/>
      <c r="I39" s="777"/>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548</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41311.69183159722</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549</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41311.69183159722</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10" ht="18">
      <c r="A7" s="200" t="str">
        <f>Cover!$A$17</f>
        <v>USE ARROW TO THE RIGHT TO SELECT</v>
      </c>
      <c r="B7" s="200"/>
      <c r="C7" s="200"/>
      <c r="D7" s="200"/>
      <c r="E7" s="200"/>
      <c r="F7" s="200"/>
      <c r="G7" s="200"/>
      <c r="H7" s="200"/>
      <c r="I7" s="200"/>
      <c r="J7" s="164"/>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550</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41311.69183159722</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551</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41311.69183159722</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3">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552</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41311.69183159722</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M37" sqref="M37"/>
    </sheetView>
  </sheetViews>
  <sheetFormatPr defaultColWidth="9.140625" defaultRowHeight="12.75"/>
  <cols>
    <col min="1" max="1" width="2.00390625" style="4" customWidth="1"/>
    <col min="2" max="2" width="4.7109375" style="4" customWidth="1"/>
    <col min="3" max="3" width="6.28125" style="4" customWidth="1"/>
    <col min="4" max="4" width="4.421875" style="4" customWidth="1"/>
    <col min="5" max="5" width="8.7109375" style="4" customWidth="1"/>
    <col min="6" max="6" width="10.7109375" style="4" customWidth="1"/>
    <col min="7" max="7" width="7.7109375" style="4" customWidth="1"/>
    <col min="8" max="8" width="7.140625" style="4" customWidth="1"/>
    <col min="9" max="9" width="9.7109375" style="4" customWidth="1"/>
    <col min="10" max="10" width="11.140625" style="4" customWidth="1"/>
    <col min="11" max="11" width="10.28125" style="4" customWidth="1"/>
    <col min="12" max="12" width="5.421875" style="4" customWidth="1"/>
    <col min="13" max="13" width="10.00390625" style="4" customWidth="1"/>
    <col min="14" max="16" width="10.7109375" style="4" customWidth="1"/>
    <col min="17" max="17" width="10.7109375" style="4" hidden="1" customWidth="1"/>
    <col min="18" max="19" width="9.140625" style="0" hidden="1" customWidth="1"/>
    <col min="20" max="20" width="38.57421875" style="0" hidden="1" customWidth="1"/>
    <col min="21" max="26" width="9.140625" style="4" hidden="1" customWidth="1"/>
    <col min="27" max="27" width="23.57421875" style="4" hidden="1" customWidth="1"/>
    <col min="28" max="28" width="13.00390625" style="4" hidden="1" customWidth="1"/>
    <col min="29" max="33" width="9.140625" style="4" hidden="1" customWidth="1"/>
    <col min="34" max="34" width="0" style="4" hidden="1" customWidth="1"/>
    <col min="35" max="16384" width="9.140625" style="4" customWidth="1"/>
  </cols>
  <sheetData>
    <row r="1" spans="1:31" ht="12.75">
      <c r="A1" s="8"/>
      <c r="N1" s="805"/>
      <c r="O1" s="805"/>
      <c r="P1" s="805"/>
      <c r="Q1" s="805"/>
      <c r="R1" s="55"/>
      <c r="S1" s="55"/>
      <c r="T1" s="55"/>
      <c r="U1" s="805"/>
      <c r="V1" s="805"/>
      <c r="W1" s="805"/>
      <c r="X1" s="805"/>
      <c r="Y1" s="805"/>
      <c r="Z1" s="805"/>
      <c r="AA1" s="805"/>
      <c r="AB1" s="805"/>
      <c r="AC1" s="805"/>
      <c r="AD1" s="805"/>
      <c r="AE1" s="805"/>
    </row>
    <row r="2" spans="14:31" ht="12.75">
      <c r="N2" s="805"/>
      <c r="O2" s="805"/>
      <c r="P2" s="805"/>
      <c r="Q2" s="805"/>
      <c r="R2" s="55"/>
      <c r="S2" s="55"/>
      <c r="T2" s="55"/>
      <c r="U2" s="805"/>
      <c r="V2" s="805"/>
      <c r="W2" s="805"/>
      <c r="X2" s="805"/>
      <c r="Y2" s="805"/>
      <c r="Z2" s="805"/>
      <c r="AA2" s="805"/>
      <c r="AB2" s="805"/>
      <c r="AC2" s="805"/>
      <c r="AD2" s="805"/>
      <c r="AE2" s="805"/>
    </row>
    <row r="3" spans="14:31" ht="12.75">
      <c r="N3" s="805"/>
      <c r="O3" s="805"/>
      <c r="P3" s="805"/>
      <c r="Q3" s="805"/>
      <c r="R3" s="55"/>
      <c r="S3" s="55"/>
      <c r="T3" s="55"/>
      <c r="U3" s="805"/>
      <c r="V3" s="805"/>
      <c r="W3" s="805"/>
      <c r="X3" s="805"/>
      <c r="Y3" s="805"/>
      <c r="Z3" s="805"/>
      <c r="AA3" s="805"/>
      <c r="AB3" s="805"/>
      <c r="AC3" s="805"/>
      <c r="AD3" s="805"/>
      <c r="AE3" s="805"/>
    </row>
    <row r="4" spans="14:31" ht="12.75">
      <c r="N4" s="805"/>
      <c r="O4" s="805"/>
      <c r="P4" s="805"/>
      <c r="Q4" s="805"/>
      <c r="R4" s="55"/>
      <c r="S4" s="55"/>
      <c r="T4" s="55"/>
      <c r="U4" s="805"/>
      <c r="V4" s="805"/>
      <c r="W4" s="805"/>
      <c r="X4" s="805"/>
      <c r="Y4" s="805"/>
      <c r="Z4" s="805"/>
      <c r="AA4" s="805"/>
      <c r="AB4" s="805"/>
      <c r="AC4" s="805"/>
      <c r="AD4" s="805"/>
      <c r="AE4" s="805"/>
    </row>
    <row r="5" spans="14:31" ht="12.75">
      <c r="N5" s="805"/>
      <c r="O5" s="805"/>
      <c r="P5" s="805"/>
      <c r="Q5" s="805"/>
      <c r="R5" s="55"/>
      <c r="S5" s="55"/>
      <c r="T5" s="55"/>
      <c r="U5" s="805"/>
      <c r="V5" s="805"/>
      <c r="W5" s="805"/>
      <c r="X5" s="805"/>
      <c r="Y5" s="805"/>
      <c r="Z5" s="805"/>
      <c r="AA5" s="805"/>
      <c r="AB5" s="805"/>
      <c r="AC5" s="805"/>
      <c r="AD5" s="805"/>
      <c r="AE5" s="805"/>
    </row>
    <row r="6" spans="14:31" ht="12.75">
      <c r="N6" s="805"/>
      <c r="O6" s="805"/>
      <c r="P6" s="805"/>
      <c r="Q6" s="805"/>
      <c r="R6" s="55"/>
      <c r="S6" s="55"/>
      <c r="T6" s="55"/>
      <c r="U6" s="805"/>
      <c r="V6" s="805"/>
      <c r="W6" s="805"/>
      <c r="X6" s="805"/>
      <c r="Y6" s="805"/>
      <c r="Z6" s="805"/>
      <c r="AA6" s="805"/>
      <c r="AB6" s="805"/>
      <c r="AC6" s="805"/>
      <c r="AD6" s="805"/>
      <c r="AE6" s="805"/>
    </row>
    <row r="7" spans="14:31" ht="12.75">
      <c r="N7" s="805"/>
      <c r="O7" s="805"/>
      <c r="P7" s="805"/>
      <c r="Q7" s="805"/>
      <c r="R7" s="55"/>
      <c r="S7" s="55"/>
      <c r="T7" s="55"/>
      <c r="U7" s="805"/>
      <c r="V7" s="805"/>
      <c r="W7" s="805"/>
      <c r="X7" s="805"/>
      <c r="Y7" s="805"/>
      <c r="Z7" s="805"/>
      <c r="AA7" s="805"/>
      <c r="AB7" s="805"/>
      <c r="AC7" s="805"/>
      <c r="AD7" s="805"/>
      <c r="AE7" s="805"/>
    </row>
    <row r="8" spans="14:31" ht="12.75">
      <c r="N8" s="805"/>
      <c r="O8" s="805"/>
      <c r="P8" s="805"/>
      <c r="Q8" s="805"/>
      <c r="R8" s="55"/>
      <c r="S8" s="55"/>
      <c r="T8" s="55"/>
      <c r="U8" s="805"/>
      <c r="V8" s="805"/>
      <c r="W8" s="805"/>
      <c r="X8" s="805"/>
      <c r="Y8" s="805"/>
      <c r="Z8" s="805"/>
      <c r="AA8" s="805"/>
      <c r="AB8" s="805"/>
      <c r="AC8" s="805"/>
      <c r="AD8" s="805"/>
      <c r="AE8" s="805"/>
    </row>
    <row r="9" spans="14:31" ht="12.75">
      <c r="N9" s="805"/>
      <c r="O9" s="805"/>
      <c r="P9" s="805"/>
      <c r="Q9" s="805"/>
      <c r="R9" s="55"/>
      <c r="S9" s="55"/>
      <c r="T9" s="55"/>
      <c r="U9" s="805"/>
      <c r="V9" s="805"/>
      <c r="W9" s="805"/>
      <c r="X9" s="805"/>
      <c r="Y9" s="805"/>
      <c r="Z9" s="805"/>
      <c r="AA9" s="805"/>
      <c r="AB9" s="805"/>
      <c r="AC9" s="805"/>
      <c r="AD9" s="805"/>
      <c r="AE9" s="805"/>
    </row>
    <row r="10" spans="14:31" ht="12.75">
      <c r="N10" s="805"/>
      <c r="O10" s="805"/>
      <c r="P10" s="805"/>
      <c r="Q10" s="805"/>
      <c r="R10" s="55"/>
      <c r="S10" s="55"/>
      <c r="T10" s="55"/>
      <c r="U10" s="805"/>
      <c r="V10" s="805"/>
      <c r="W10" s="805"/>
      <c r="X10" s="805"/>
      <c r="Y10" s="805"/>
      <c r="Z10" s="805"/>
      <c r="AA10" s="805"/>
      <c r="AB10" s="805"/>
      <c r="AC10" s="805"/>
      <c r="AD10" s="805"/>
      <c r="AE10" s="805"/>
    </row>
    <row r="11" spans="1:31" ht="18" customHeight="1">
      <c r="A11" s="11" t="s">
        <v>561</v>
      </c>
      <c r="B11" s="5"/>
      <c r="C11" s="5"/>
      <c r="D11" s="5"/>
      <c r="E11" s="5"/>
      <c r="G11" s="51" t="s">
        <v>29</v>
      </c>
      <c r="H11" s="51"/>
      <c r="I11" s="51"/>
      <c r="J11" s="6"/>
      <c r="K11" s="5"/>
      <c r="L11" s="5"/>
      <c r="M11" s="7" t="str">
        <f>W102</f>
        <v> </v>
      </c>
      <c r="N11" s="7"/>
      <c r="O11" s="7"/>
      <c r="P11" s="7"/>
      <c r="Q11" s="7"/>
      <c r="R11" s="55"/>
      <c r="S11" s="55"/>
      <c r="T11" s="55"/>
      <c r="U11" s="805"/>
      <c r="V11" s="805"/>
      <c r="W11" s="805"/>
      <c r="X11" s="805"/>
      <c r="Y11" s="805"/>
      <c r="Z11" s="805"/>
      <c r="AA11" s="805" t="s">
        <v>30</v>
      </c>
      <c r="AB11" s="805"/>
      <c r="AC11" s="805" t="s">
        <v>30</v>
      </c>
      <c r="AD11" s="805"/>
      <c r="AE11" s="805"/>
    </row>
    <row r="12" spans="2:31" ht="18" customHeight="1">
      <c r="B12" s="9"/>
      <c r="C12" s="9"/>
      <c r="D12" s="9"/>
      <c r="E12" s="9"/>
      <c r="F12" s="10"/>
      <c r="G12" s="1" t="s">
        <v>31</v>
      </c>
      <c r="H12" s="1"/>
      <c r="I12" s="1"/>
      <c r="J12" s="10"/>
      <c r="K12" s="12" t="s">
        <v>35</v>
      </c>
      <c r="L12" s="864" t="str">
        <f>W101</f>
        <v>SELECT</v>
      </c>
      <c r="M12" s="864"/>
      <c r="N12" s="811"/>
      <c r="O12" s="808"/>
      <c r="P12" s="808"/>
      <c r="Q12" s="808"/>
      <c r="R12" s="55"/>
      <c r="S12" s="55"/>
      <c r="T12" s="55"/>
      <c r="U12" s="805"/>
      <c r="V12" s="805"/>
      <c r="W12" s="805"/>
      <c r="X12" s="805"/>
      <c r="Y12" s="805"/>
      <c r="Z12" s="805"/>
      <c r="AA12" s="805"/>
      <c r="AB12" s="805"/>
      <c r="AC12" s="805"/>
      <c r="AD12" s="805"/>
      <c r="AE12" s="805"/>
    </row>
    <row r="13" spans="1:31" ht="18" customHeight="1">
      <c r="A13" s="10"/>
      <c r="B13" s="10"/>
      <c r="C13" s="10"/>
      <c r="D13" s="10"/>
      <c r="E13" s="10"/>
      <c r="F13" s="10"/>
      <c r="G13" s="10"/>
      <c r="H13" s="10"/>
      <c r="I13" s="10"/>
      <c r="J13" s="10"/>
      <c r="K13" s="12" t="s">
        <v>563</v>
      </c>
      <c r="L13" s="789" t="str">
        <f>W97</f>
        <v> </v>
      </c>
      <c r="M13" s="790"/>
      <c r="N13" s="45"/>
      <c r="O13" s="45"/>
      <c r="P13" s="45"/>
      <c r="Q13" s="45"/>
      <c r="R13" s="55"/>
      <c r="S13" s="55"/>
      <c r="T13" s="55"/>
      <c r="U13" s="805"/>
      <c r="V13" s="805"/>
      <c r="W13" s="805"/>
      <c r="X13" s="805"/>
      <c r="Y13" s="805"/>
      <c r="Z13" s="805"/>
      <c r="AA13" s="805"/>
      <c r="AB13" s="805"/>
      <c r="AC13" s="661" t="str">
        <f>IF(COUNTBLANK($M$13)=0,$AC$11,"MISSING")</f>
        <v>MISSING</v>
      </c>
      <c r="AD13" s="805"/>
      <c r="AE13" s="805"/>
    </row>
    <row r="14" spans="1:31" ht="18" customHeight="1">
      <c r="A14" s="10"/>
      <c r="B14" s="10"/>
      <c r="C14" s="10"/>
      <c r="D14" s="10"/>
      <c r="E14" s="10"/>
      <c r="F14" s="10"/>
      <c r="G14" s="10"/>
      <c r="H14" s="10"/>
      <c r="I14" s="10"/>
      <c r="J14" s="10"/>
      <c r="K14" s="14" t="s">
        <v>39</v>
      </c>
      <c r="L14" s="863"/>
      <c r="M14" s="863"/>
      <c r="N14" s="27"/>
      <c r="O14" s="27"/>
      <c r="P14" s="27"/>
      <c r="Q14" s="27"/>
      <c r="R14" s="55"/>
      <c r="S14" s="55"/>
      <c r="T14" s="55"/>
      <c r="U14" s="805"/>
      <c r="V14" s="805"/>
      <c r="W14" s="805"/>
      <c r="X14" s="805"/>
      <c r="Y14" s="805"/>
      <c r="Z14" s="805"/>
      <c r="AA14" s="805"/>
      <c r="AB14" s="805"/>
      <c r="AC14" s="661"/>
      <c r="AD14" s="805"/>
      <c r="AE14" s="805"/>
    </row>
    <row r="15" spans="1:31" ht="12.75">
      <c r="A15" s="10"/>
      <c r="B15" s="10"/>
      <c r="C15" s="10"/>
      <c r="D15" s="10"/>
      <c r="E15" s="10"/>
      <c r="F15" s="10"/>
      <c r="G15" s="10"/>
      <c r="H15" s="10"/>
      <c r="I15" s="10"/>
      <c r="J15" s="10"/>
      <c r="K15" s="15"/>
      <c r="L15" s="15"/>
      <c r="M15" s="791" t="str">
        <f>IF(COUNTBLANK($L$14)=0,$AC$11,"MISSING - Member ID#")</f>
        <v>MISSING - Member ID#</v>
      </c>
      <c r="N15" s="15"/>
      <c r="O15" s="15"/>
      <c r="P15" s="15"/>
      <c r="Q15" s="15"/>
      <c r="R15" s="55"/>
      <c r="S15" s="55"/>
      <c r="T15" s="55"/>
      <c r="U15" s="805"/>
      <c r="V15" s="805"/>
      <c r="W15" s="805"/>
      <c r="X15" s="805"/>
      <c r="Y15" s="805"/>
      <c r="Z15" s="805"/>
      <c r="AA15" s="805"/>
      <c r="AB15" s="805"/>
      <c r="AC15" s="662"/>
      <c r="AD15" s="805"/>
      <c r="AE15" s="805"/>
    </row>
    <row r="16" spans="1:31" ht="12.75">
      <c r="A16" s="10"/>
      <c r="B16" s="10"/>
      <c r="C16" s="10"/>
      <c r="D16" s="10"/>
      <c r="E16" s="10"/>
      <c r="F16" s="10"/>
      <c r="G16" s="10"/>
      <c r="H16" s="10"/>
      <c r="I16" s="10"/>
      <c r="J16" s="10"/>
      <c r="K16" s="10"/>
      <c r="L16" s="10"/>
      <c r="M16" s="791" t="str">
        <f>IF(W99=1,"MISSING - State"," ")</f>
        <v>MISSING - State</v>
      </c>
      <c r="N16" s="10"/>
      <c r="O16" s="10"/>
      <c r="P16" s="10"/>
      <c r="Q16" s="10"/>
      <c r="R16" s="55"/>
      <c r="S16" s="55"/>
      <c r="T16" s="55"/>
      <c r="U16" s="805"/>
      <c r="V16" s="805"/>
      <c r="W16" s="805"/>
      <c r="X16" s="805"/>
      <c r="Y16" s="805"/>
      <c r="Z16" s="805"/>
      <c r="AA16" s="805"/>
      <c r="AB16" s="805"/>
      <c r="AC16" s="662"/>
      <c r="AD16" s="805"/>
      <c r="AE16" s="805"/>
    </row>
    <row r="17" spans="1:31" ht="24.75" customHeight="1">
      <c r="A17" s="131" t="str">
        <f>LOOKUP(R106,S99:T139)</f>
        <v>USE ARROW TO THE RIGHT TO SELECT</v>
      </c>
      <c r="B17" s="66"/>
      <c r="C17" s="66"/>
      <c r="D17" s="66"/>
      <c r="E17" s="66"/>
      <c r="F17" s="66"/>
      <c r="G17" s="66"/>
      <c r="H17" s="66"/>
      <c r="I17" s="66"/>
      <c r="J17" s="66"/>
      <c r="K17" s="66"/>
      <c r="L17" s="66"/>
      <c r="M17" s="66"/>
      <c r="N17" s="52"/>
      <c r="O17" s="52"/>
      <c r="P17" s="52"/>
      <c r="Q17" s="10"/>
      <c r="R17" s="55"/>
      <c r="S17" s="55"/>
      <c r="T17" s="55"/>
      <c r="U17" s="805"/>
      <c r="V17" s="805"/>
      <c r="W17" s="805"/>
      <c r="X17" s="805"/>
      <c r="Y17" s="805"/>
      <c r="Z17" s="805"/>
      <c r="AA17" s="805"/>
      <c r="AB17" s="805"/>
      <c r="AC17" s="662"/>
      <c r="AD17" s="805"/>
      <c r="AE17" s="805"/>
    </row>
    <row r="18" spans="1:31" ht="12" customHeight="1">
      <c r="A18" s="132"/>
      <c r="B18" s="132"/>
      <c r="C18" s="132"/>
      <c r="D18" s="132"/>
      <c r="E18" s="132"/>
      <c r="F18" s="132"/>
      <c r="G18" s="132"/>
      <c r="H18" s="842" t="s">
        <v>52</v>
      </c>
      <c r="I18" s="132"/>
      <c r="J18" s="132"/>
      <c r="K18" s="132"/>
      <c r="L18" s="132"/>
      <c r="M18" s="791" t="str">
        <f>IF(COUNTBLANK($M$13)=0,$AC$11,"MISSING - Chapter # Above")</f>
        <v>MISSING - Chapter # Above</v>
      </c>
      <c r="N18" s="10"/>
      <c r="O18" s="10"/>
      <c r="P18" s="10"/>
      <c r="Q18" s="10"/>
      <c r="R18" s="55"/>
      <c r="S18" s="55"/>
      <c r="T18" s="55"/>
      <c r="U18" s="805"/>
      <c r="V18" s="805"/>
      <c r="W18" s="805"/>
      <c r="X18" s="805"/>
      <c r="Y18" s="805"/>
      <c r="Z18" s="805"/>
      <c r="AA18" s="805"/>
      <c r="AB18" s="805"/>
      <c r="AC18" s="662"/>
      <c r="AD18" s="805"/>
      <c r="AE18" s="805"/>
    </row>
    <row r="19" spans="1:31" ht="4.5" customHeight="1">
      <c r="A19" s="10"/>
      <c r="B19" s="10"/>
      <c r="C19" s="10"/>
      <c r="D19" s="10"/>
      <c r="E19" s="10"/>
      <c r="F19" s="10"/>
      <c r="G19" s="10"/>
      <c r="H19" s="10"/>
      <c r="I19" s="10"/>
      <c r="J19" s="10"/>
      <c r="K19" s="10"/>
      <c r="L19" s="10"/>
      <c r="M19" s="10"/>
      <c r="N19" s="10"/>
      <c r="O19" s="10"/>
      <c r="P19" s="10"/>
      <c r="Q19" s="10"/>
      <c r="R19" s="55"/>
      <c r="S19" s="55"/>
      <c r="T19" s="55"/>
      <c r="U19" s="805"/>
      <c r="V19" s="805"/>
      <c r="W19" s="805"/>
      <c r="X19" s="805"/>
      <c r="Y19" s="805"/>
      <c r="Z19" s="805"/>
      <c r="AA19" s="805"/>
      <c r="AB19" s="805"/>
      <c r="AC19" s="662"/>
      <c r="AD19" s="805"/>
      <c r="AE19" s="805"/>
    </row>
    <row r="20" spans="1:31" ht="21.75" customHeight="1">
      <c r="A20" s="10"/>
      <c r="B20" s="10" t="s">
        <v>59</v>
      </c>
      <c r="C20" s="10"/>
      <c r="D20" s="866"/>
      <c r="E20" s="867"/>
      <c r="F20" s="867"/>
      <c r="G20" s="867"/>
      <c r="H20" s="867"/>
      <c r="I20" s="867"/>
      <c r="J20" s="867"/>
      <c r="K20" s="867"/>
      <c r="L20" s="867"/>
      <c r="M20" s="867"/>
      <c r="N20" s="124"/>
      <c r="O20" s="124"/>
      <c r="P20" s="124"/>
      <c r="Q20" s="10"/>
      <c r="R20" s="55"/>
      <c r="S20" s="55"/>
      <c r="T20" s="55"/>
      <c r="U20" s="805"/>
      <c r="V20" s="805"/>
      <c r="W20" s="805"/>
      <c r="X20" s="805"/>
      <c r="Y20" s="805"/>
      <c r="Z20" s="805"/>
      <c r="AA20" s="805"/>
      <c r="AB20" s="805"/>
      <c r="AC20" s="663" t="str">
        <f>IF(COUNTBLANK($D$20)=0,$AC$11,"MISSING - Name")</f>
        <v>MISSING - Name</v>
      </c>
      <c r="AD20" s="805"/>
      <c r="AE20" s="805"/>
    </row>
    <row r="21" spans="1:31" ht="17.25">
      <c r="A21" s="10"/>
      <c r="B21" s="10" t="s">
        <v>564</v>
      </c>
      <c r="C21" s="10"/>
      <c r="D21" s="10"/>
      <c r="E21" s="46"/>
      <c r="F21" s="46"/>
      <c r="G21" s="46"/>
      <c r="H21" s="868"/>
      <c r="I21" s="868"/>
      <c r="J21" s="868"/>
      <c r="K21" s="868"/>
      <c r="L21" s="868"/>
      <c r="M21" s="868"/>
      <c r="N21" s="124"/>
      <c r="O21" s="124"/>
      <c r="P21" s="124"/>
      <c r="Q21" s="10"/>
      <c r="R21" s="55"/>
      <c r="S21" s="55"/>
      <c r="T21" s="55"/>
      <c r="U21" s="805"/>
      <c r="V21" s="805"/>
      <c r="W21" s="805"/>
      <c r="X21" s="805"/>
      <c r="Y21" s="805"/>
      <c r="Z21" s="805"/>
      <c r="AA21" s="805"/>
      <c r="AB21" s="805"/>
      <c r="AC21" s="663"/>
      <c r="AD21" s="805"/>
      <c r="AE21" s="805"/>
    </row>
    <row r="22" spans="1:31" ht="15" customHeight="1">
      <c r="A22" s="10"/>
      <c r="B22" s="10" t="s">
        <v>62</v>
      </c>
      <c r="C22" s="10"/>
      <c r="D22" s="10"/>
      <c r="E22" s="869" t="str">
        <f>V159</f>
        <v>3 - ERR - ERR</v>
      </c>
      <c r="F22" s="870"/>
      <c r="G22" s="870"/>
      <c r="H22" s="800" t="str">
        <f>U163</f>
        <v>Missing Date of Birth Information</v>
      </c>
      <c r="K22" s="16"/>
      <c r="L22" s="18" t="s">
        <v>63</v>
      </c>
      <c r="M22" s="801"/>
      <c r="N22" s="663"/>
      <c r="O22" s="16"/>
      <c r="P22" s="16"/>
      <c r="Q22" s="10"/>
      <c r="R22" s="55"/>
      <c r="S22" s="55"/>
      <c r="T22" s="55"/>
      <c r="U22" s="805"/>
      <c r="V22" s="805"/>
      <c r="W22" s="805"/>
      <c r="X22" s="805"/>
      <c r="Y22" s="805"/>
      <c r="Z22" s="805"/>
      <c r="AA22" s="805"/>
      <c r="AB22" s="805"/>
      <c r="AC22" s="805"/>
      <c r="AD22" s="805"/>
      <c r="AE22" s="805"/>
    </row>
    <row r="23" spans="1:31" ht="15.75" customHeight="1">
      <c r="A23" s="10"/>
      <c r="B23" s="10"/>
      <c r="C23" s="10"/>
      <c r="D23" s="10"/>
      <c r="E23" s="841" t="s">
        <v>582</v>
      </c>
      <c r="F23" s="797" t="s">
        <v>611</v>
      </c>
      <c r="G23" s="796" t="s">
        <v>583</v>
      </c>
      <c r="H23" s="27"/>
      <c r="I23" s="18"/>
      <c r="J23" s="812"/>
      <c r="K23" s="16"/>
      <c r="L23" s="16"/>
      <c r="M23" s="799" t="str">
        <f>IF(COUNTBLANK(M22)=1,"Missing Age"," ")</f>
        <v>Missing Age</v>
      </c>
      <c r="N23" s="663"/>
      <c r="O23" s="16"/>
      <c r="P23" s="16"/>
      <c r="Q23" s="10"/>
      <c r="R23" s="55"/>
      <c r="S23" s="55"/>
      <c r="T23" s="55"/>
      <c r="U23" s="805"/>
      <c r="V23" s="805"/>
      <c r="W23" s="805"/>
      <c r="X23" s="805"/>
      <c r="Y23" s="805"/>
      <c r="Z23" s="805"/>
      <c r="AA23" s="805"/>
      <c r="AB23" s="805"/>
      <c r="AC23" s="805"/>
      <c r="AD23" s="805"/>
      <c r="AE23" s="805"/>
    </row>
    <row r="24" spans="1:31" ht="15" customHeight="1">
      <c r="A24" s="10"/>
      <c r="B24" s="10" t="s">
        <v>67</v>
      </c>
      <c r="C24" s="10"/>
      <c r="D24" s="10"/>
      <c r="E24" s="13"/>
      <c r="F24" s="19" t="s">
        <v>68</v>
      </c>
      <c r="G24" s="798"/>
      <c r="H24" s="20" t="s">
        <v>69</v>
      </c>
      <c r="I24" s="10"/>
      <c r="J24" s="21" t="s">
        <v>621</v>
      </c>
      <c r="K24" s="871"/>
      <c r="L24" s="871"/>
      <c r="M24" s="871"/>
      <c r="N24" s="663" t="str">
        <f>IF(COUNTBLANK($E$24)+(COUNTBLANK($G$24)+(COUNTBLANK($K$24)))=1,$AC$11,"MISSING - Gender or E-mail")</f>
        <v>MISSING - Gender or E-mail</v>
      </c>
      <c r="O24" s="16"/>
      <c r="P24" s="16"/>
      <c r="Q24" s="10"/>
      <c r="R24" s="55"/>
      <c r="S24" s="55"/>
      <c r="T24" s="55"/>
      <c r="U24" s="805"/>
      <c r="V24" s="805"/>
      <c r="W24" s="805"/>
      <c r="X24" s="805"/>
      <c r="Y24" s="805"/>
      <c r="Z24" s="805"/>
      <c r="AA24" s="805"/>
      <c r="AB24" s="805"/>
      <c r="AC24" s="805"/>
      <c r="AD24" s="805"/>
      <c r="AE24" s="805"/>
    </row>
    <row r="25" spans="1:31" ht="15" customHeight="1">
      <c r="A25" s="10"/>
      <c r="B25" s="10" t="s">
        <v>630</v>
      </c>
      <c r="C25" s="10"/>
      <c r="D25" s="10"/>
      <c r="E25" s="16"/>
      <c r="F25" s="16"/>
      <c r="G25" s="23"/>
      <c r="H25" s="22"/>
      <c r="I25" s="22"/>
      <c r="J25" s="22"/>
      <c r="K25" s="17"/>
      <c r="L25" s="22"/>
      <c r="M25" s="22"/>
      <c r="N25" s="663" t="str">
        <f>IF(COUNTBLANK($G$25)=0,$AC$11,"MISSING - Address")</f>
        <v>MISSING - Address</v>
      </c>
      <c r="O25" s="16"/>
      <c r="P25" s="16"/>
      <c r="Q25" s="10"/>
      <c r="R25" s="55"/>
      <c r="S25" s="55"/>
      <c r="T25" s="55"/>
      <c r="U25" s="805"/>
      <c r="V25" s="805"/>
      <c r="W25" s="805"/>
      <c r="X25" s="805"/>
      <c r="Y25" s="805"/>
      <c r="Z25" s="805"/>
      <c r="AA25" s="805"/>
      <c r="AB25" s="805"/>
      <c r="AC25" s="805"/>
      <c r="AD25" s="805"/>
      <c r="AE25" s="805"/>
    </row>
    <row r="26" spans="1:31" ht="16.5" customHeight="1">
      <c r="A26" s="10"/>
      <c r="B26" s="10"/>
      <c r="C26" s="10"/>
      <c r="D26" s="24" t="s">
        <v>76</v>
      </c>
      <c r="E26" s="25"/>
      <c r="F26" s="26"/>
      <c r="G26" s="26"/>
      <c r="H26" s="27" t="s">
        <v>77</v>
      </c>
      <c r="I26" s="806" t="str">
        <f>W105</f>
        <v>SELECT</v>
      </c>
      <c r="J26" s="29" t="s">
        <v>78</v>
      </c>
      <c r="K26" s="802"/>
      <c r="L26" s="803"/>
      <c r="M26" s="803"/>
      <c r="N26" s="663" t="str">
        <f>IF(((COUNTBLANK($E$26)+$W$106+COUNTBLANK($K$26)))=0,$AC$11,"MISSING - City, State or Zip")</f>
        <v>MISSING - City, State or Zip</v>
      </c>
      <c r="O26" s="813"/>
      <c r="P26" s="813"/>
      <c r="Q26" s="46"/>
      <c r="R26" s="55"/>
      <c r="S26" s="55"/>
      <c r="T26" s="55"/>
      <c r="U26" s="805"/>
      <c r="V26" s="805"/>
      <c r="W26" s="805"/>
      <c r="X26" s="805"/>
      <c r="Y26" s="805"/>
      <c r="Z26" s="805"/>
      <c r="AA26" s="805"/>
      <c r="AB26" s="805"/>
      <c r="AC26" s="805"/>
      <c r="AD26" s="805"/>
      <c r="AE26" s="805"/>
    </row>
    <row r="27" spans="1:31" ht="15" customHeight="1">
      <c r="A27" s="10"/>
      <c r="B27" s="10" t="s">
        <v>82</v>
      </c>
      <c r="C27" s="10"/>
      <c r="D27" s="10"/>
      <c r="E27" s="10"/>
      <c r="F27" s="10"/>
      <c r="G27" s="10"/>
      <c r="H27" s="22"/>
      <c r="I27" s="30"/>
      <c r="J27" s="31"/>
      <c r="K27" s="32"/>
      <c r="L27" s="32"/>
      <c r="M27" s="32"/>
      <c r="N27" s="663" t="str">
        <f>IF(COUNTBLANK($J$27)=0,$AC$11,"MISSING - Phone Number")</f>
        <v>MISSING - Phone Number</v>
      </c>
      <c r="O27" s="47"/>
      <c r="P27" s="47"/>
      <c r="Q27" s="16"/>
      <c r="R27" s="55"/>
      <c r="S27" s="55"/>
      <c r="T27" s="55"/>
      <c r="U27" s="805"/>
      <c r="V27" s="805"/>
      <c r="W27" s="805"/>
      <c r="X27" s="805"/>
      <c r="Y27" s="805"/>
      <c r="Z27" s="805"/>
      <c r="AA27" s="805"/>
      <c r="AB27" s="805"/>
      <c r="AC27" s="805"/>
      <c r="AD27" s="805"/>
      <c r="AE27" s="805"/>
    </row>
    <row r="28" spans="1:31" ht="15" customHeight="1">
      <c r="A28" s="10"/>
      <c r="B28" s="10" t="s">
        <v>86</v>
      </c>
      <c r="C28" s="10"/>
      <c r="D28" s="10"/>
      <c r="E28" s="10"/>
      <c r="F28" s="10"/>
      <c r="G28" s="10"/>
      <c r="H28" s="10"/>
      <c r="I28" s="10" t="s">
        <v>87</v>
      </c>
      <c r="J28" s="10"/>
      <c r="K28" s="10"/>
      <c r="L28" s="10"/>
      <c r="M28" s="10"/>
      <c r="N28" s="662"/>
      <c r="O28" s="10"/>
      <c r="P28" s="10"/>
      <c r="Q28" s="16"/>
      <c r="R28" s="55"/>
      <c r="S28" s="55"/>
      <c r="T28" s="55"/>
      <c r="U28" s="805"/>
      <c r="V28" s="805"/>
      <c r="W28" s="805"/>
      <c r="X28" s="805"/>
      <c r="Y28" s="805"/>
      <c r="Z28" s="805"/>
      <c r="AA28" s="805"/>
      <c r="AB28" s="805"/>
      <c r="AC28" s="805"/>
      <c r="AD28" s="805"/>
      <c r="AE28" s="805"/>
    </row>
    <row r="29" spans="1:31" ht="15" customHeight="1">
      <c r="A29" s="10"/>
      <c r="B29" s="10"/>
      <c r="C29" s="10" t="s">
        <v>91</v>
      </c>
      <c r="E29" s="33"/>
      <c r="F29" s="26"/>
      <c r="G29" s="26"/>
      <c r="H29" s="34"/>
      <c r="I29" s="23"/>
      <c r="J29" s="35"/>
      <c r="K29" s="22"/>
      <c r="L29" s="22"/>
      <c r="M29" s="22"/>
      <c r="N29" s="662"/>
      <c r="O29" s="16"/>
      <c r="P29" s="16"/>
      <c r="Q29" s="16"/>
      <c r="R29" s="55"/>
      <c r="S29" s="55"/>
      <c r="T29" s="55"/>
      <c r="U29" s="805"/>
      <c r="V29" s="805"/>
      <c r="W29" s="805"/>
      <c r="X29" s="805"/>
      <c r="Y29" s="805"/>
      <c r="Z29" s="805"/>
      <c r="AA29" s="805"/>
      <c r="AB29" s="805"/>
      <c r="AC29" s="805"/>
      <c r="AD29" s="805"/>
      <c r="AE29" s="805"/>
    </row>
    <row r="30" spans="1:31" ht="15" customHeight="1">
      <c r="A30" s="10"/>
      <c r="B30" s="10"/>
      <c r="C30" s="10" t="s">
        <v>95</v>
      </c>
      <c r="E30" s="36"/>
      <c r="F30" s="28"/>
      <c r="G30" s="28"/>
      <c r="H30" s="34"/>
      <c r="I30" s="23"/>
      <c r="J30" s="35"/>
      <c r="K30" s="22"/>
      <c r="L30" s="22"/>
      <c r="M30" s="22"/>
      <c r="N30" s="662"/>
      <c r="O30" s="16"/>
      <c r="P30" s="16"/>
      <c r="Q30" s="813"/>
      <c r="R30" s="55"/>
      <c r="S30" s="55"/>
      <c r="T30" s="55"/>
      <c r="U30" s="805"/>
      <c r="V30" s="805"/>
      <c r="W30" s="805"/>
      <c r="X30" s="805"/>
      <c r="Y30" s="805"/>
      <c r="Z30" s="805"/>
      <c r="AA30" s="805"/>
      <c r="AB30" s="805"/>
      <c r="AC30" s="805"/>
      <c r="AD30" s="805"/>
      <c r="AE30" s="805"/>
    </row>
    <row r="31" spans="1:31" ht="15" customHeight="1">
      <c r="A31" s="10"/>
      <c r="B31" s="10" t="s">
        <v>99</v>
      </c>
      <c r="C31" s="10"/>
      <c r="D31" s="10"/>
      <c r="E31" s="10"/>
      <c r="F31" s="10"/>
      <c r="G31" s="25"/>
      <c r="H31" s="26"/>
      <c r="I31" s="26"/>
      <c r="J31" s="26"/>
      <c r="K31" s="26"/>
      <c r="L31" s="26"/>
      <c r="M31" s="26"/>
      <c r="N31" s="663" t="str">
        <f>IF(COUNTBLANK($G$31)=0,$AC$11,"MISSING - Chapter Name")</f>
        <v>MISSING - Chapter Name</v>
      </c>
      <c r="O31" s="34"/>
      <c r="P31" s="34"/>
      <c r="Q31" s="47"/>
      <c r="R31" s="55"/>
      <c r="S31" s="55"/>
      <c r="T31" s="55"/>
      <c r="U31" s="805"/>
      <c r="V31" s="805"/>
      <c r="W31" s="805"/>
      <c r="X31" s="805"/>
      <c r="Y31" s="805"/>
      <c r="Z31" s="805"/>
      <c r="AA31" s="805"/>
      <c r="AB31" s="805"/>
      <c r="AC31" s="805"/>
      <c r="AD31" s="805"/>
      <c r="AE31" s="805"/>
    </row>
    <row r="32" spans="1:31" ht="15" customHeight="1">
      <c r="A32" s="10"/>
      <c r="B32" s="10" t="s">
        <v>103</v>
      </c>
      <c r="C32" s="10"/>
      <c r="D32" s="10"/>
      <c r="E32" s="10"/>
      <c r="F32" s="25"/>
      <c r="G32" s="26"/>
      <c r="H32" s="26"/>
      <c r="I32" s="26"/>
      <c r="J32" s="26"/>
      <c r="K32" s="26"/>
      <c r="L32" s="26"/>
      <c r="M32" s="26"/>
      <c r="N32" s="663" t="str">
        <f>IF(COUNTBLANK($F$32)=0,$AC$11,"MISSING - High School")</f>
        <v>MISSING - High School</v>
      </c>
      <c r="O32" s="34"/>
      <c r="P32" s="34"/>
      <c r="Q32" s="10"/>
      <c r="R32" s="55"/>
      <c r="S32" s="55"/>
      <c r="T32" s="55"/>
      <c r="U32" s="805"/>
      <c r="V32" s="805"/>
      <c r="W32" s="805"/>
      <c r="X32" s="805"/>
      <c r="Y32" s="805"/>
      <c r="Z32" s="805"/>
      <c r="AA32" s="805"/>
      <c r="AB32" s="805"/>
      <c r="AC32" s="805"/>
      <c r="AD32" s="805"/>
      <c r="AE32" s="805"/>
    </row>
    <row r="33" spans="1:31" ht="15" customHeight="1">
      <c r="A33" s="10"/>
      <c r="B33" s="10" t="s">
        <v>107</v>
      </c>
      <c r="C33" s="10"/>
      <c r="D33" s="10"/>
      <c r="E33" s="10"/>
      <c r="F33" s="20"/>
      <c r="G33" s="23"/>
      <c r="H33" s="17"/>
      <c r="I33" s="17"/>
      <c r="J33" s="17"/>
      <c r="K33" s="17"/>
      <c r="L33" s="17"/>
      <c r="M33" s="17"/>
      <c r="N33" s="663" t="str">
        <f>IF(COUNTBLANK($G$33)=0,$AC$11,"MISSING - Address")</f>
        <v>MISSING - Address</v>
      </c>
      <c r="O33" s="16"/>
      <c r="P33" s="16"/>
      <c r="Q33" s="16"/>
      <c r="R33" s="55"/>
      <c r="S33" s="55"/>
      <c r="T33" s="55"/>
      <c r="U33" s="805"/>
      <c r="V33" s="805"/>
      <c r="W33" s="805"/>
      <c r="X33" s="805"/>
      <c r="Y33" s="805"/>
      <c r="Z33" s="805"/>
      <c r="AA33" s="805"/>
      <c r="AB33" s="805"/>
      <c r="AC33" s="805"/>
      <c r="AD33" s="805"/>
      <c r="AE33" s="805"/>
    </row>
    <row r="34" spans="1:31" ht="15" customHeight="1">
      <c r="A34" s="10"/>
      <c r="B34" s="10"/>
      <c r="C34" s="10"/>
      <c r="D34" s="24" t="s">
        <v>110</v>
      </c>
      <c r="E34" s="25"/>
      <c r="F34" s="26"/>
      <c r="G34" s="26"/>
      <c r="H34" s="26"/>
      <c r="I34" s="24" t="s">
        <v>77</v>
      </c>
      <c r="J34" s="804" t="str">
        <f>W108</f>
        <v>SELECT</v>
      </c>
      <c r="K34" s="37" t="s">
        <v>111</v>
      </c>
      <c r="L34" s="865"/>
      <c r="M34" s="865"/>
      <c r="N34" s="663" t="str">
        <f>IF(((COUNTBLANK($E$34)+$W$109+COUNTBLANK($L$34)))=0,$AC$11,"MISSING - School City, State or Zip")</f>
        <v>MISSING - School City, State or Zip</v>
      </c>
      <c r="O34" s="37"/>
      <c r="P34" s="37"/>
      <c r="Q34" s="16"/>
      <c r="R34" s="55"/>
      <c r="S34" s="55"/>
      <c r="T34" s="55"/>
      <c r="U34" s="805"/>
      <c r="V34" s="805"/>
      <c r="W34" s="805"/>
      <c r="X34" s="805"/>
      <c r="Y34" s="805"/>
      <c r="Z34" s="805"/>
      <c r="AA34" s="805"/>
      <c r="AB34" s="805"/>
      <c r="AC34" s="805"/>
      <c r="AD34" s="805"/>
      <c r="AE34" s="805"/>
    </row>
    <row r="35" spans="1:31" ht="15" customHeight="1">
      <c r="A35" s="10"/>
      <c r="B35" s="10" t="s">
        <v>115</v>
      </c>
      <c r="C35" s="10"/>
      <c r="D35" s="10"/>
      <c r="E35" s="10"/>
      <c r="F35" s="10"/>
      <c r="G35" s="10"/>
      <c r="H35" s="10"/>
      <c r="I35" s="38"/>
      <c r="J35" s="31"/>
      <c r="K35" s="32"/>
      <c r="L35" s="32"/>
      <c r="M35" s="32"/>
      <c r="N35" s="663" t="str">
        <f>IF(COUNTBLANK($J$35)=0,$AC$11,"MISSING - Phone Number")</f>
        <v>MISSING - Phone Number</v>
      </c>
      <c r="O35" s="47"/>
      <c r="P35" s="47"/>
      <c r="Q35" s="34"/>
      <c r="R35" s="55"/>
      <c r="S35" s="55"/>
      <c r="T35" s="55"/>
      <c r="U35" s="805"/>
      <c r="V35" s="805"/>
      <c r="W35" s="805"/>
      <c r="X35" s="805"/>
      <c r="Y35" s="805"/>
      <c r="Z35" s="805"/>
      <c r="AA35" s="805"/>
      <c r="AB35" s="805"/>
      <c r="AC35" s="805"/>
      <c r="AD35" s="805"/>
      <c r="AE35" s="805"/>
    </row>
    <row r="36" spans="1:31" ht="15" customHeight="1">
      <c r="A36" s="10"/>
      <c r="B36" s="10" t="s">
        <v>119</v>
      </c>
      <c r="C36" s="10"/>
      <c r="D36" s="10"/>
      <c r="E36" s="10"/>
      <c r="F36" s="33"/>
      <c r="G36" s="22"/>
      <c r="H36" s="22"/>
      <c r="I36" s="22"/>
      <c r="J36" s="22"/>
      <c r="K36" s="22"/>
      <c r="L36" s="22"/>
      <c r="M36" s="22"/>
      <c r="N36" s="805"/>
      <c r="O36" s="16"/>
      <c r="P36" s="16"/>
      <c r="Q36" s="34"/>
      <c r="R36" s="55"/>
      <c r="S36" s="55"/>
      <c r="T36" s="55"/>
      <c r="U36" s="805"/>
      <c r="V36" s="805"/>
      <c r="W36" s="805"/>
      <c r="X36" s="805"/>
      <c r="Y36" s="805"/>
      <c r="Z36" s="805"/>
      <c r="AA36" s="805"/>
      <c r="AB36" s="805"/>
      <c r="AC36" s="805"/>
      <c r="AD36" s="805"/>
      <c r="AE36" s="805"/>
    </row>
    <row r="37" spans="1:31" ht="15" customHeight="1">
      <c r="A37" s="10"/>
      <c r="B37" s="10" t="s">
        <v>123</v>
      </c>
      <c r="C37" s="10"/>
      <c r="D37" s="10"/>
      <c r="E37" s="10"/>
      <c r="F37" s="10"/>
      <c r="G37" s="54"/>
      <c r="H37" s="10"/>
      <c r="I37" s="10"/>
      <c r="J37" s="10"/>
      <c r="K37" s="24"/>
      <c r="L37" s="24"/>
      <c r="M37" s="39"/>
      <c r="N37" s="662"/>
      <c r="O37" s="808"/>
      <c r="P37" s="808"/>
      <c r="Q37" s="16"/>
      <c r="R37" s="55"/>
      <c r="S37" s="55"/>
      <c r="T37" s="55"/>
      <c r="U37" s="805"/>
      <c r="V37" s="805"/>
      <c r="W37" s="805"/>
      <c r="X37" s="805"/>
      <c r="Y37" s="805"/>
      <c r="Z37" s="805"/>
      <c r="AA37" s="805"/>
      <c r="AB37" s="805"/>
      <c r="AC37" s="805"/>
      <c r="AD37" s="805"/>
      <c r="AE37" s="805"/>
    </row>
    <row r="38" spans="1:31" ht="15" customHeight="1">
      <c r="A38" s="10"/>
      <c r="B38" s="55" t="s">
        <v>127</v>
      </c>
      <c r="C38" s="55"/>
      <c r="D38" s="55"/>
      <c r="E38" s="55"/>
      <c r="F38" s="55"/>
      <c r="G38" s="55"/>
      <c r="H38" s="55"/>
      <c r="I38" s="55"/>
      <c r="J38" s="55"/>
      <c r="K38" s="55"/>
      <c r="L38" s="55"/>
      <c r="M38" s="63"/>
      <c r="N38" s="662"/>
      <c r="O38" s="16"/>
      <c r="P38" s="16"/>
      <c r="Q38" s="37"/>
      <c r="R38" s="55"/>
      <c r="S38" s="55"/>
      <c r="T38" s="55"/>
      <c r="U38" s="805"/>
      <c r="V38" s="805"/>
      <c r="W38" s="805"/>
      <c r="X38" s="805"/>
      <c r="Y38" s="805"/>
      <c r="Z38" s="805"/>
      <c r="AA38" s="805"/>
      <c r="AB38" s="805"/>
      <c r="AC38" s="805"/>
      <c r="AD38" s="805"/>
      <c r="AE38" s="805"/>
    </row>
    <row r="39" spans="1:31" ht="15" customHeight="1">
      <c r="A39" s="10"/>
      <c r="B39" s="10" t="s">
        <v>131</v>
      </c>
      <c r="C39" s="10"/>
      <c r="D39" s="55"/>
      <c r="E39" s="55"/>
      <c r="F39" s="55"/>
      <c r="G39" s="55"/>
      <c r="H39" s="55"/>
      <c r="I39" s="55"/>
      <c r="J39" s="55"/>
      <c r="K39" s="55"/>
      <c r="L39" s="55"/>
      <c r="M39" s="64"/>
      <c r="N39" s="662"/>
      <c r="O39" s="16"/>
      <c r="P39" s="16"/>
      <c r="Q39" s="47"/>
      <c r="R39" s="55"/>
      <c r="S39" s="55"/>
      <c r="T39" s="55"/>
      <c r="U39" s="805"/>
      <c r="V39" s="805"/>
      <c r="W39" s="805"/>
      <c r="X39" s="805"/>
      <c r="Y39" s="805"/>
      <c r="Z39" s="805"/>
      <c r="AA39" s="805"/>
      <c r="AB39" s="805"/>
      <c r="AC39" s="805"/>
      <c r="AD39" s="805"/>
      <c r="AE39" s="805"/>
    </row>
    <row r="40" spans="1:31" ht="15" customHeight="1">
      <c r="A40" s="10"/>
      <c r="B40" s="10" t="s">
        <v>135</v>
      </c>
      <c r="C40" s="10"/>
      <c r="D40" s="10"/>
      <c r="E40" s="10"/>
      <c r="F40" s="10"/>
      <c r="G40" s="10"/>
      <c r="H40" s="10"/>
      <c r="I40" s="10"/>
      <c r="J40" s="10"/>
      <c r="K40" s="10"/>
      <c r="L40" s="10"/>
      <c r="M40" s="39"/>
      <c r="N40" s="662"/>
      <c r="O40" s="808"/>
      <c r="P40" s="808"/>
      <c r="Q40" s="16"/>
      <c r="R40" s="55"/>
      <c r="S40" s="55"/>
      <c r="T40" s="55"/>
      <c r="U40" s="805"/>
      <c r="V40" s="805"/>
      <c r="W40" s="805"/>
      <c r="X40" s="805"/>
      <c r="Y40" s="805"/>
      <c r="Z40" s="805"/>
      <c r="AA40" s="805"/>
      <c r="AB40" s="805"/>
      <c r="AC40" s="805"/>
      <c r="AD40" s="805"/>
      <c r="AE40" s="805"/>
    </row>
    <row r="41" spans="1:31" ht="15" customHeight="1">
      <c r="A41" s="10"/>
      <c r="B41" s="10" t="s">
        <v>139</v>
      </c>
      <c r="C41" s="10"/>
      <c r="D41" s="10"/>
      <c r="E41" s="10"/>
      <c r="F41" s="10"/>
      <c r="G41" s="10"/>
      <c r="H41" s="10"/>
      <c r="I41" s="10"/>
      <c r="J41" s="55"/>
      <c r="K41" s="55"/>
      <c r="L41" s="55"/>
      <c r="M41" s="63"/>
      <c r="N41" s="662"/>
      <c r="O41" s="808"/>
      <c r="P41" s="808"/>
      <c r="Q41" s="808"/>
      <c r="R41" s="55"/>
      <c r="S41" s="55"/>
      <c r="T41" s="55"/>
      <c r="U41" s="805"/>
      <c r="V41" s="805"/>
      <c r="W41" s="805"/>
      <c r="X41" s="805"/>
      <c r="Y41" s="805"/>
      <c r="Z41" s="805"/>
      <c r="AA41" s="805"/>
      <c r="AB41" s="805"/>
      <c r="AC41" s="805"/>
      <c r="AD41" s="805"/>
      <c r="AE41" s="805"/>
    </row>
    <row r="42" spans="1:31" ht="15" customHeight="1">
      <c r="A42" s="10"/>
      <c r="B42" s="378" t="s">
        <v>143</v>
      </c>
      <c r="C42" s="378"/>
      <c r="D42"/>
      <c r="E42"/>
      <c r="F42"/>
      <c r="G42"/>
      <c r="H42"/>
      <c r="I42" s="10"/>
      <c r="J42" s="807" t="str">
        <f>IF($M$42="Select","Missing Response",IF($M$42="NO","Must Be Yes to Qualify!",IF($M$42="Yes"," ")))</f>
        <v>Missing Response</v>
      </c>
      <c r="K42"/>
      <c r="L42" s="808"/>
      <c r="M42" s="815" t="str">
        <f>Q146</f>
        <v>SELECT</v>
      </c>
      <c r="N42" s="663"/>
      <c r="O42" s="40"/>
      <c r="P42" s="40"/>
      <c r="Q42" s="16"/>
      <c r="R42" s="55"/>
      <c r="S42" s="55"/>
      <c r="T42" s="55"/>
      <c r="U42" s="805"/>
      <c r="V42" s="805"/>
      <c r="W42" s="805"/>
      <c r="X42" s="805"/>
      <c r="Y42" s="805"/>
      <c r="Z42" s="805"/>
      <c r="AA42" s="805"/>
      <c r="AB42" s="805"/>
      <c r="AC42" s="805"/>
      <c r="AD42" s="805"/>
      <c r="AE42" s="805"/>
    </row>
    <row r="43" spans="1:31" ht="6" customHeight="1">
      <c r="A43" s="10"/>
      <c r="B43" s="55"/>
      <c r="C43" s="55"/>
      <c r="D43" s="55"/>
      <c r="E43" s="55"/>
      <c r="F43" s="55"/>
      <c r="G43" s="55"/>
      <c r="H43" s="55"/>
      <c r="I43" s="55"/>
      <c r="J43" s="55"/>
      <c r="K43" s="55"/>
      <c r="L43" s="55"/>
      <c r="M43" s="55"/>
      <c r="N43" s="808"/>
      <c r="O43" s="808"/>
      <c r="P43" s="808"/>
      <c r="Q43" s="16"/>
      <c r="R43" s="55"/>
      <c r="S43" s="55"/>
      <c r="T43" s="55"/>
      <c r="U43" s="805"/>
      <c r="V43" s="805"/>
      <c r="W43" s="805"/>
      <c r="X43" s="805"/>
      <c r="Y43" s="805"/>
      <c r="Z43" s="805"/>
      <c r="AA43" s="805"/>
      <c r="AB43" s="805"/>
      <c r="AC43" s="662"/>
      <c r="AD43" s="805"/>
      <c r="AE43" s="805"/>
    </row>
    <row r="44" spans="1:31" ht="12.75" customHeight="1">
      <c r="A44" s="10"/>
      <c r="B44" s="10" t="s">
        <v>150</v>
      </c>
      <c r="C44" s="10"/>
      <c r="D44" s="10"/>
      <c r="E44" s="10"/>
      <c r="F44" s="10"/>
      <c r="G44" s="10"/>
      <c r="H44" s="10"/>
      <c r="I44" s="10"/>
      <c r="J44" s="55"/>
      <c r="K44" s="55"/>
      <c r="L44" s="55"/>
      <c r="M44" s="57"/>
      <c r="N44" s="808"/>
      <c r="O44" s="808"/>
      <c r="P44" s="808"/>
      <c r="Q44" s="808"/>
      <c r="R44" s="55"/>
      <c r="S44" s="55"/>
      <c r="T44" s="55"/>
      <c r="U44" s="805"/>
      <c r="V44" s="805"/>
      <c r="W44" s="805"/>
      <c r="X44" s="805"/>
      <c r="Y44" s="805"/>
      <c r="Z44" s="805"/>
      <c r="AA44" s="805"/>
      <c r="AB44" s="805"/>
      <c r="AC44" s="805"/>
      <c r="AD44" s="805"/>
      <c r="AE44" s="805"/>
    </row>
    <row r="45" spans="1:31" ht="12.75" customHeight="1">
      <c r="A45" s="10"/>
      <c r="B45" s="10" t="s">
        <v>154</v>
      </c>
      <c r="C45" s="10"/>
      <c r="D45" s="10"/>
      <c r="E45" s="10"/>
      <c r="F45" s="10"/>
      <c r="G45" s="10"/>
      <c r="H45" s="10"/>
      <c r="I45" s="10"/>
      <c r="J45" s="55"/>
      <c r="K45" s="55"/>
      <c r="L45" s="55"/>
      <c r="M45" s="57"/>
      <c r="N45" s="808"/>
      <c r="O45" s="808"/>
      <c r="P45" s="808"/>
      <c r="Q45" s="808"/>
      <c r="R45" s="55"/>
      <c r="S45" s="55"/>
      <c r="T45" s="55"/>
      <c r="U45" s="805"/>
      <c r="V45" s="805"/>
      <c r="W45" s="805"/>
      <c r="X45" s="805"/>
      <c r="Y45" s="805"/>
      <c r="Z45" s="805"/>
      <c r="AA45" s="805"/>
      <c r="AB45" s="805"/>
      <c r="AC45" s="805"/>
      <c r="AD45" s="805"/>
      <c r="AE45" s="805"/>
    </row>
    <row r="46" spans="1:31" ht="21.75" customHeight="1">
      <c r="A46" s="10"/>
      <c r="B46" s="58"/>
      <c r="C46" s="58"/>
      <c r="D46" s="58"/>
      <c r="E46" s="58"/>
      <c r="F46" s="58"/>
      <c r="G46" s="58"/>
      <c r="H46" s="55"/>
      <c r="I46" s="58"/>
      <c r="J46" s="58"/>
      <c r="K46" s="58"/>
      <c r="L46" s="58"/>
      <c r="M46" s="58"/>
      <c r="N46" s="814"/>
      <c r="O46" s="814"/>
      <c r="P46" s="814"/>
      <c r="Q46" s="40"/>
      <c r="R46" s="55"/>
      <c r="S46" s="55"/>
      <c r="T46" s="55"/>
      <c r="U46" s="805"/>
      <c r="V46" s="805"/>
      <c r="W46" s="805"/>
      <c r="X46" s="805"/>
      <c r="Y46" s="805"/>
      <c r="Z46" s="805"/>
      <c r="AA46" s="805"/>
      <c r="AB46" s="805"/>
      <c r="AC46" s="805"/>
      <c r="AD46" s="805"/>
      <c r="AE46" s="805"/>
    </row>
    <row r="47" spans="1:31" ht="12" customHeight="1">
      <c r="A47" s="10"/>
      <c r="B47" s="59" t="s">
        <v>167</v>
      </c>
      <c r="C47" s="59"/>
      <c r="D47" s="59"/>
      <c r="E47" s="59"/>
      <c r="F47" s="59"/>
      <c r="G47" s="59"/>
      <c r="H47" s="55"/>
      <c r="I47" s="60" t="s">
        <v>168</v>
      </c>
      <c r="J47" s="60"/>
      <c r="K47" s="60"/>
      <c r="L47" s="60"/>
      <c r="M47" s="60"/>
      <c r="N47" s="40"/>
      <c r="O47" s="40"/>
      <c r="P47" s="40"/>
      <c r="Q47" s="808"/>
      <c r="R47" s="55"/>
      <c r="S47" s="55"/>
      <c r="T47" s="55"/>
      <c r="U47" s="805"/>
      <c r="V47" s="805"/>
      <c r="W47" s="805"/>
      <c r="X47" s="805"/>
      <c r="Y47" s="805"/>
      <c r="Z47" s="805"/>
      <c r="AA47" s="805"/>
      <c r="AB47" s="805"/>
      <c r="AC47" s="805"/>
      <c r="AD47" s="805"/>
      <c r="AE47" s="805"/>
    </row>
    <row r="48" spans="1:31" ht="11.25" customHeight="1">
      <c r="A48" s="10"/>
      <c r="B48" s="55"/>
      <c r="C48" s="55"/>
      <c r="D48" s="55"/>
      <c r="E48" s="55"/>
      <c r="F48" s="55"/>
      <c r="G48" s="55"/>
      <c r="H48" s="55"/>
      <c r="I48" s="55"/>
      <c r="J48" s="55"/>
      <c r="K48" s="55"/>
      <c r="L48" s="55"/>
      <c r="M48" s="55"/>
      <c r="N48" s="16"/>
      <c r="O48" s="16"/>
      <c r="P48" s="16"/>
      <c r="Q48" s="40"/>
      <c r="R48" s="55"/>
      <c r="S48" s="55"/>
      <c r="T48" s="55"/>
      <c r="U48" s="805"/>
      <c r="V48" s="805"/>
      <c r="W48" s="805"/>
      <c r="X48" s="805"/>
      <c r="Y48" s="805"/>
      <c r="Z48" s="805"/>
      <c r="AA48" s="805"/>
      <c r="AB48" s="805"/>
      <c r="AC48" s="805"/>
      <c r="AD48" s="805"/>
      <c r="AE48" s="805"/>
    </row>
    <row r="49" spans="1:31" ht="15.75" customHeight="1">
      <c r="A49" s="10"/>
      <c r="B49" s="55" t="s">
        <v>175</v>
      </c>
      <c r="C49" s="55"/>
      <c r="D49" s="55"/>
      <c r="E49" s="55"/>
      <c r="F49" s="55"/>
      <c r="G49" s="55"/>
      <c r="H49" s="55"/>
      <c r="I49" s="55"/>
      <c r="J49" s="55"/>
      <c r="K49" s="55"/>
      <c r="L49" s="55"/>
      <c r="M49" s="55"/>
      <c r="N49" s="16"/>
      <c r="O49" s="16"/>
      <c r="P49" s="16"/>
      <c r="Q49" s="41"/>
      <c r="R49" s="55"/>
      <c r="S49" s="55"/>
      <c r="T49" s="55"/>
      <c r="U49" s="805"/>
      <c r="V49" s="805"/>
      <c r="W49" s="805"/>
      <c r="X49" s="805"/>
      <c r="Y49" s="805"/>
      <c r="Z49" s="805"/>
      <c r="AA49" s="805"/>
      <c r="AB49" s="805"/>
      <c r="AC49" s="805"/>
      <c r="AD49" s="805"/>
      <c r="AE49" s="805"/>
    </row>
    <row r="50" spans="1:31" ht="21.75" customHeight="1">
      <c r="A50" s="10"/>
      <c r="B50" s="58"/>
      <c r="C50" s="58"/>
      <c r="D50" s="58"/>
      <c r="E50" s="58"/>
      <c r="F50" s="58"/>
      <c r="G50" s="58"/>
      <c r="H50" s="55"/>
      <c r="I50" s="58"/>
      <c r="J50" s="58"/>
      <c r="K50" s="58"/>
      <c r="L50" s="58"/>
      <c r="M50" s="58"/>
      <c r="N50" s="814"/>
      <c r="O50" s="814"/>
      <c r="P50" s="814"/>
      <c r="Q50" s="814"/>
      <c r="R50" s="55"/>
      <c r="S50" s="55"/>
      <c r="T50" s="55"/>
      <c r="U50" s="805"/>
      <c r="V50" s="805"/>
      <c r="W50" s="805"/>
      <c r="X50" s="805"/>
      <c r="Y50" s="805"/>
      <c r="Z50" s="805"/>
      <c r="AA50" s="805"/>
      <c r="AB50" s="805"/>
      <c r="AC50" s="805"/>
      <c r="AD50" s="805"/>
      <c r="AE50" s="805"/>
    </row>
    <row r="51" spans="1:31" ht="12.75" customHeight="1">
      <c r="A51" s="10"/>
      <c r="B51" s="60" t="s">
        <v>181</v>
      </c>
      <c r="C51" s="60"/>
      <c r="D51" s="60"/>
      <c r="E51" s="60"/>
      <c r="F51" s="60"/>
      <c r="G51" s="60"/>
      <c r="H51" s="55"/>
      <c r="I51" s="60" t="s">
        <v>182</v>
      </c>
      <c r="J51" s="60"/>
      <c r="K51" s="60"/>
      <c r="L51" s="60"/>
      <c r="M51" s="60"/>
      <c r="N51" s="40"/>
      <c r="O51" s="40"/>
      <c r="P51" s="40"/>
      <c r="Q51" s="40"/>
      <c r="R51" s="55"/>
      <c r="S51" s="55"/>
      <c r="T51" s="55"/>
      <c r="U51" s="805"/>
      <c r="V51" s="805"/>
      <c r="W51" s="805"/>
      <c r="X51" s="805"/>
      <c r="Y51" s="805"/>
      <c r="Z51" s="805"/>
      <c r="AA51" s="805"/>
      <c r="AB51" s="805"/>
      <c r="AC51" s="805"/>
      <c r="AD51" s="805"/>
      <c r="AE51" s="805"/>
    </row>
    <row r="52" spans="1:31" ht="11.25" customHeight="1">
      <c r="A52" s="16"/>
      <c r="B52" s="55"/>
      <c r="C52" s="55"/>
      <c r="D52" s="55"/>
      <c r="E52" s="55"/>
      <c r="F52" s="55"/>
      <c r="G52" s="55"/>
      <c r="H52" s="55"/>
      <c r="I52" s="61" t="s">
        <v>185</v>
      </c>
      <c r="J52" s="61"/>
      <c r="K52" s="61"/>
      <c r="L52" s="61"/>
      <c r="M52" s="61"/>
      <c r="N52" s="42"/>
      <c r="O52" s="42"/>
      <c r="P52" s="42"/>
      <c r="Q52" s="16"/>
      <c r="R52" s="55"/>
      <c r="S52" s="55"/>
      <c r="T52" s="55"/>
      <c r="U52" s="805"/>
      <c r="V52" s="805"/>
      <c r="W52" s="805"/>
      <c r="X52" s="805"/>
      <c r="Y52" s="805"/>
      <c r="Z52" s="805"/>
      <c r="AA52" s="805"/>
      <c r="AB52" s="805"/>
      <c r="AC52" s="805"/>
      <c r="AD52" s="805"/>
      <c r="AE52" s="805"/>
    </row>
    <row r="53" spans="1:31" ht="17.25" customHeight="1">
      <c r="A53" s="16"/>
      <c r="B53" s="55" t="s">
        <v>188</v>
      </c>
      <c r="C53" s="55"/>
      <c r="D53" s="55"/>
      <c r="E53" s="55"/>
      <c r="F53" s="55"/>
      <c r="G53" s="55"/>
      <c r="H53" s="55"/>
      <c r="I53" s="55"/>
      <c r="J53" s="55"/>
      <c r="K53" s="55"/>
      <c r="L53" s="55"/>
      <c r="M53" s="55"/>
      <c r="N53" s="42"/>
      <c r="O53" s="42"/>
      <c r="P53" s="42"/>
      <c r="Q53" s="16"/>
      <c r="R53" s="55"/>
      <c r="S53" s="55"/>
      <c r="T53" s="55"/>
      <c r="U53" s="805"/>
      <c r="V53" s="805"/>
      <c r="W53" s="805"/>
      <c r="X53" s="805"/>
      <c r="Y53" s="805"/>
      <c r="Z53" s="805"/>
      <c r="AA53" s="805"/>
      <c r="AB53" s="805"/>
      <c r="AC53" s="805"/>
      <c r="AD53" s="805"/>
      <c r="AE53" s="805"/>
    </row>
    <row r="54" spans="1:31" ht="12" customHeight="1">
      <c r="A54" s="55"/>
      <c r="B54" s="55" t="s">
        <v>191</v>
      </c>
      <c r="C54" s="55"/>
      <c r="D54" s="55"/>
      <c r="E54" s="55"/>
      <c r="F54" s="55"/>
      <c r="G54" s="55"/>
      <c r="H54" s="55"/>
      <c r="I54" s="55"/>
      <c r="J54" s="55"/>
      <c r="K54" s="55"/>
      <c r="L54" s="55"/>
      <c r="M54" s="55"/>
      <c r="N54" s="42"/>
      <c r="O54" s="42"/>
      <c r="P54" s="42"/>
      <c r="Q54" s="814"/>
      <c r="R54" s="55"/>
      <c r="S54" s="55"/>
      <c r="T54" s="55"/>
      <c r="U54" s="805"/>
      <c r="V54" s="805"/>
      <c r="W54" s="805"/>
      <c r="X54" s="805"/>
      <c r="Y54" s="805"/>
      <c r="Z54" s="805"/>
      <c r="AA54" s="805"/>
      <c r="AB54" s="805"/>
      <c r="AC54" s="805"/>
      <c r="AD54" s="805"/>
      <c r="AE54" s="805"/>
    </row>
    <row r="55" spans="1:31" ht="21.75" customHeight="1">
      <c r="A55" s="55"/>
      <c r="B55" s="58"/>
      <c r="C55" s="58"/>
      <c r="D55" s="58"/>
      <c r="E55" s="58"/>
      <c r="F55" s="58"/>
      <c r="G55" s="58"/>
      <c r="H55" s="55"/>
      <c r="I55" s="58"/>
      <c r="J55" s="58"/>
      <c r="K55" s="58"/>
      <c r="L55" s="58"/>
      <c r="M55" s="58"/>
      <c r="N55" s="43"/>
      <c r="O55" s="43"/>
      <c r="P55" s="43"/>
      <c r="Q55" s="42"/>
      <c r="R55" s="55"/>
      <c r="S55" s="55"/>
      <c r="T55" s="55"/>
      <c r="U55" s="805"/>
      <c r="V55" s="805"/>
      <c r="W55" s="805"/>
      <c r="X55" s="805"/>
      <c r="Y55" s="805"/>
      <c r="Z55" s="805"/>
      <c r="AA55" s="805"/>
      <c r="AB55" s="805"/>
      <c r="AC55" s="805"/>
      <c r="AD55" s="805"/>
      <c r="AE55" s="805"/>
    </row>
    <row r="56" spans="1:31" ht="12" customHeight="1">
      <c r="A56" s="55"/>
      <c r="B56" s="59" t="s">
        <v>198</v>
      </c>
      <c r="C56" s="59"/>
      <c r="D56" s="59"/>
      <c r="E56" s="59"/>
      <c r="F56" s="59"/>
      <c r="G56" s="59"/>
      <c r="H56" s="55"/>
      <c r="I56" s="59" t="s">
        <v>199</v>
      </c>
      <c r="J56" s="59"/>
      <c r="K56" s="59"/>
      <c r="L56" s="59"/>
      <c r="M56" s="59"/>
      <c r="N56" s="43"/>
      <c r="O56" s="43"/>
      <c r="P56" s="43"/>
      <c r="Q56" s="42"/>
      <c r="R56" s="55"/>
      <c r="S56" s="55"/>
      <c r="T56" s="55"/>
      <c r="U56" s="805"/>
      <c r="V56" s="805"/>
      <c r="W56" s="805"/>
      <c r="X56" s="805"/>
      <c r="Y56" s="805"/>
      <c r="Z56" s="805"/>
      <c r="AA56" s="805"/>
      <c r="AB56" s="805"/>
      <c r="AC56" s="805"/>
      <c r="AD56" s="805"/>
      <c r="AE56" s="805"/>
    </row>
    <row r="57" spans="1:31" ht="19.5" customHeight="1">
      <c r="A57" s="62" t="s">
        <v>202</v>
      </c>
      <c r="B57" s="55"/>
      <c r="C57" s="55"/>
      <c r="D57" s="55"/>
      <c r="E57" s="55"/>
      <c r="F57" s="55"/>
      <c r="G57" s="55"/>
      <c r="H57" s="55"/>
      <c r="I57" s="55"/>
      <c r="J57" s="55"/>
      <c r="K57" s="55"/>
      <c r="L57" s="55"/>
      <c r="M57" s="55"/>
      <c r="N57" s="43"/>
      <c r="O57" s="43"/>
      <c r="P57" s="43"/>
      <c r="Q57" s="42"/>
      <c r="R57" s="55"/>
      <c r="S57" s="55"/>
      <c r="T57" s="55"/>
      <c r="U57" s="805"/>
      <c r="V57" s="805"/>
      <c r="W57" s="805"/>
      <c r="X57" s="805"/>
      <c r="Y57" s="805"/>
      <c r="Z57" s="805"/>
      <c r="AA57" s="805"/>
      <c r="AB57" s="805"/>
      <c r="AC57" s="805"/>
      <c r="AD57" s="805"/>
      <c r="AE57" s="805"/>
    </row>
    <row r="58" spans="1:31" ht="15" customHeight="1">
      <c r="A58" s="809" t="s">
        <v>586</v>
      </c>
      <c r="B58" s="10"/>
      <c r="C58" s="10"/>
      <c r="D58" s="10"/>
      <c r="E58" s="10"/>
      <c r="F58" s="10"/>
      <c r="G58" s="10"/>
      <c r="H58" s="10"/>
      <c r="I58" s="10"/>
      <c r="J58" s="43"/>
      <c r="K58" s="10"/>
      <c r="L58" s="10"/>
      <c r="M58" s="810" t="s">
        <v>587</v>
      </c>
      <c r="N58" s="43"/>
      <c r="O58" s="43"/>
      <c r="P58" s="43"/>
      <c r="Q58" s="37"/>
      <c r="R58" s="55"/>
      <c r="S58" s="55"/>
      <c r="T58" s="55"/>
      <c r="U58" s="805"/>
      <c r="V58" s="805"/>
      <c r="W58" s="805"/>
      <c r="X58" s="805"/>
      <c r="Y58" s="805"/>
      <c r="Z58" s="805"/>
      <c r="AA58" s="805"/>
      <c r="AB58" s="805"/>
      <c r="AC58" s="805"/>
      <c r="AD58" s="805"/>
      <c r="AE58" s="805"/>
    </row>
    <row r="59" spans="1:31" ht="12.75">
      <c r="A59" s="10" t="s">
        <v>207</v>
      </c>
      <c r="B59" s="10"/>
      <c r="C59" s="10"/>
      <c r="D59" s="10"/>
      <c r="E59" s="10"/>
      <c r="F59" s="10"/>
      <c r="G59" s="10"/>
      <c r="H59" s="10"/>
      <c r="I59" s="10"/>
      <c r="J59" s="10"/>
      <c r="K59" s="65" t="str">
        <f>("(")&amp;($L$13)&amp;(" ")&amp;($L$14)&amp;(")")</f>
        <v>(  )</v>
      </c>
      <c r="L59" s="65"/>
      <c r="M59" s="44">
        <f ca="1">NOW()</f>
        <v>41311.69183159722</v>
      </c>
      <c r="N59" s="44"/>
      <c r="O59" s="44"/>
      <c r="P59" s="44"/>
      <c r="Q59" s="43"/>
      <c r="R59" s="55"/>
      <c r="S59" s="55"/>
      <c r="T59" s="55"/>
      <c r="U59" s="805"/>
      <c r="V59" s="805"/>
      <c r="W59" s="805"/>
      <c r="X59" s="805"/>
      <c r="Y59" s="805"/>
      <c r="Z59" s="805"/>
      <c r="AA59" s="805"/>
      <c r="AB59" s="805"/>
      <c r="AC59" s="805"/>
      <c r="AD59" s="805"/>
      <c r="AE59" s="805"/>
    </row>
    <row r="60" spans="8:31" ht="12.75">
      <c r="H60" s="8"/>
      <c r="N60" s="805"/>
      <c r="O60" s="805"/>
      <c r="P60" s="805"/>
      <c r="Q60" s="43"/>
      <c r="R60" s="55"/>
      <c r="S60" s="55"/>
      <c r="T60" s="55"/>
      <c r="U60" s="805"/>
      <c r="V60" s="805"/>
      <c r="W60" s="805"/>
      <c r="X60" s="805"/>
      <c r="Y60" s="805"/>
      <c r="Z60" s="805"/>
      <c r="AA60" s="805"/>
      <c r="AB60" s="805"/>
      <c r="AC60" s="805"/>
      <c r="AD60" s="805"/>
      <c r="AE60" s="805"/>
    </row>
    <row r="61" spans="13:31" ht="12.75">
      <c r="M61" s="776"/>
      <c r="N61" s="805"/>
      <c r="O61" s="805"/>
      <c r="P61" s="805"/>
      <c r="Q61" s="43"/>
      <c r="R61" s="55"/>
      <c r="S61" s="55"/>
      <c r="T61" s="55"/>
      <c r="U61" s="805"/>
      <c r="V61" s="805"/>
      <c r="W61" s="805"/>
      <c r="X61" s="805"/>
      <c r="Y61" s="805"/>
      <c r="Z61" s="805"/>
      <c r="AA61" s="805"/>
      <c r="AB61" s="805"/>
      <c r="AC61" s="805"/>
      <c r="AD61" s="805"/>
      <c r="AE61" s="805"/>
    </row>
    <row r="62" spans="14:31" ht="12.75">
      <c r="N62" s="805"/>
      <c r="O62" s="805"/>
      <c r="P62" s="805"/>
      <c r="Q62" s="43"/>
      <c r="R62" s="55"/>
      <c r="S62" s="55"/>
      <c r="T62" s="55"/>
      <c r="U62" s="805"/>
      <c r="V62" s="805"/>
      <c r="W62" s="805"/>
      <c r="X62" s="805"/>
      <c r="Y62" s="805"/>
      <c r="Z62" s="805"/>
      <c r="AA62" s="805"/>
      <c r="AB62" s="805"/>
      <c r="AC62" s="805"/>
      <c r="AD62" s="805"/>
      <c r="AE62" s="805"/>
    </row>
    <row r="63" spans="14:31" ht="12.75">
      <c r="N63" s="805"/>
      <c r="O63" s="805"/>
      <c r="P63" s="805"/>
      <c r="Q63" s="44"/>
      <c r="R63" s="55"/>
      <c r="S63" s="55"/>
      <c r="T63" s="55"/>
      <c r="U63" s="805"/>
      <c r="V63" s="805"/>
      <c r="W63" s="805"/>
      <c r="X63" s="805"/>
      <c r="Y63" s="805"/>
      <c r="Z63" s="805"/>
      <c r="AA63" s="805"/>
      <c r="AB63" s="805"/>
      <c r="AC63" s="805"/>
      <c r="AD63" s="805"/>
      <c r="AE63" s="805"/>
    </row>
    <row r="64" spans="14:31" ht="12.75">
      <c r="N64" s="805"/>
      <c r="O64" s="805"/>
      <c r="P64" s="805"/>
      <c r="Q64" s="805"/>
      <c r="R64" s="55"/>
      <c r="S64" s="55"/>
      <c r="T64" s="55"/>
      <c r="U64" s="805"/>
      <c r="V64" s="805"/>
      <c r="W64" s="805"/>
      <c r="X64" s="805"/>
      <c r="Y64" s="805"/>
      <c r="Z64" s="805"/>
      <c r="AA64" s="805"/>
      <c r="AB64" s="805"/>
      <c r="AC64" s="805"/>
      <c r="AD64" s="805"/>
      <c r="AE64" s="805"/>
    </row>
    <row r="65" spans="14:31" ht="12.75">
      <c r="N65" s="805"/>
      <c r="O65" s="805"/>
      <c r="P65" s="805"/>
      <c r="Q65" s="805"/>
      <c r="R65" s="55"/>
      <c r="S65" s="55"/>
      <c r="T65" s="55"/>
      <c r="U65" s="805"/>
      <c r="V65" s="805"/>
      <c r="W65" s="805"/>
      <c r="X65" s="805"/>
      <c r="Y65" s="805"/>
      <c r="Z65" s="805"/>
      <c r="AA65" s="805"/>
      <c r="AB65" s="805"/>
      <c r="AC65" s="805"/>
      <c r="AD65" s="805"/>
      <c r="AE65" s="805"/>
    </row>
    <row r="66" spans="14:31" ht="12.75">
      <c r="N66" s="805"/>
      <c r="O66" s="805"/>
      <c r="P66" s="805"/>
      <c r="Q66" s="805"/>
      <c r="R66" s="55"/>
      <c r="S66" s="55"/>
      <c r="T66" s="55"/>
      <c r="U66" s="805"/>
      <c r="V66" s="805"/>
      <c r="W66" s="805"/>
      <c r="X66" s="805"/>
      <c r="Y66" s="805"/>
      <c r="Z66" s="805"/>
      <c r="AA66" s="805"/>
      <c r="AB66" s="805"/>
      <c r="AC66" s="805"/>
      <c r="AD66" s="805"/>
      <c r="AE66" s="805"/>
    </row>
    <row r="67" spans="14:31" ht="12.75">
      <c r="N67" s="805"/>
      <c r="O67" s="805"/>
      <c r="P67" s="805"/>
      <c r="Q67" s="805"/>
      <c r="R67" s="55"/>
      <c r="S67" s="55"/>
      <c r="T67" s="55"/>
      <c r="U67" s="805"/>
      <c r="V67" s="805"/>
      <c r="W67" s="805"/>
      <c r="X67" s="805"/>
      <c r="Y67" s="805"/>
      <c r="Z67" s="805"/>
      <c r="AA67" s="805"/>
      <c r="AB67" s="805"/>
      <c r="AC67" s="805"/>
      <c r="AD67" s="805"/>
      <c r="AE67" s="805"/>
    </row>
    <row r="68" spans="14:31" ht="12.75">
      <c r="N68" s="805"/>
      <c r="O68" s="805"/>
      <c r="P68" s="805"/>
      <c r="Q68" s="805"/>
      <c r="R68" s="55"/>
      <c r="S68" s="55"/>
      <c r="T68" s="55"/>
      <c r="U68" s="805"/>
      <c r="V68" s="805"/>
      <c r="W68" s="805"/>
      <c r="X68" s="805"/>
      <c r="Y68" s="805"/>
      <c r="Z68" s="805"/>
      <c r="AA68" s="805"/>
      <c r="AB68" s="805"/>
      <c r="AC68" s="805"/>
      <c r="AD68" s="805"/>
      <c r="AE68" s="805"/>
    </row>
    <row r="69" spans="14:31" ht="12.75">
      <c r="N69" s="805"/>
      <c r="O69" s="805"/>
      <c r="P69" s="805"/>
      <c r="Q69" s="805"/>
      <c r="R69" s="55"/>
      <c r="S69" s="55"/>
      <c r="T69" s="55"/>
      <c r="U69" s="805"/>
      <c r="V69" s="805"/>
      <c r="W69" s="805"/>
      <c r="X69" s="805"/>
      <c r="Y69" s="805"/>
      <c r="Z69" s="805"/>
      <c r="AA69" s="805"/>
      <c r="AB69" s="805"/>
      <c r="AC69" s="805"/>
      <c r="AD69" s="805"/>
      <c r="AE69" s="805"/>
    </row>
    <row r="70" spans="14:31" ht="12.75">
      <c r="N70" s="805"/>
      <c r="O70" s="805"/>
      <c r="P70" s="805"/>
      <c r="Q70" s="805"/>
      <c r="R70" s="55"/>
      <c r="S70" s="55"/>
      <c r="T70" s="55"/>
      <c r="U70" s="805"/>
      <c r="V70" s="805"/>
      <c r="W70" s="805"/>
      <c r="X70" s="805"/>
      <c r="Y70" s="805"/>
      <c r="Z70" s="805"/>
      <c r="AA70" s="805"/>
      <c r="AB70" s="805"/>
      <c r="AC70" s="805"/>
      <c r="AD70" s="805"/>
      <c r="AE70" s="805"/>
    </row>
    <row r="71" spans="14:31" ht="12.75">
      <c r="N71" s="805"/>
      <c r="O71" s="805"/>
      <c r="P71" s="805"/>
      <c r="Q71" s="805"/>
      <c r="R71" s="55"/>
      <c r="S71" s="55"/>
      <c r="T71" s="55"/>
      <c r="U71" s="805"/>
      <c r="V71" s="805"/>
      <c r="W71" s="805"/>
      <c r="X71" s="805"/>
      <c r="Y71" s="805"/>
      <c r="Z71" s="805"/>
      <c r="AA71" s="805"/>
      <c r="AB71" s="805"/>
      <c r="AC71" s="805"/>
      <c r="AD71" s="805"/>
      <c r="AE71" s="805"/>
    </row>
    <row r="72" spans="14:31" ht="12.75">
      <c r="N72" s="805"/>
      <c r="O72" s="805"/>
      <c r="P72" s="805"/>
      <c r="Q72" s="805"/>
      <c r="R72" s="55"/>
      <c r="S72" s="55"/>
      <c r="T72" s="55"/>
      <c r="U72" s="805"/>
      <c r="V72" s="805"/>
      <c r="W72" s="805"/>
      <c r="X72" s="805"/>
      <c r="Y72" s="805"/>
      <c r="Z72" s="805"/>
      <c r="AA72" s="805"/>
      <c r="AB72" s="805"/>
      <c r="AC72" s="805"/>
      <c r="AD72" s="805"/>
      <c r="AE72" s="805"/>
    </row>
    <row r="73" spans="14:31" ht="12.75">
      <c r="N73" s="805"/>
      <c r="O73" s="805"/>
      <c r="P73" s="805"/>
      <c r="Q73" s="805"/>
      <c r="R73" s="55"/>
      <c r="S73" s="55"/>
      <c r="T73" s="55"/>
      <c r="U73" s="805"/>
      <c r="V73" s="805"/>
      <c r="W73" s="805"/>
      <c r="X73" s="805"/>
      <c r="Y73" s="805"/>
      <c r="Z73" s="805"/>
      <c r="AA73" s="805"/>
      <c r="AB73" s="805"/>
      <c r="AC73" s="805"/>
      <c r="AD73" s="805"/>
      <c r="AE73" s="805"/>
    </row>
    <row r="74" spans="14:31" ht="12.75">
      <c r="N74" s="805"/>
      <c r="O74" s="805"/>
      <c r="P74" s="805"/>
      <c r="Q74" s="805"/>
      <c r="R74" s="55"/>
      <c r="S74" s="55"/>
      <c r="T74" s="55"/>
      <c r="U74" s="805"/>
      <c r="V74" s="805"/>
      <c r="W74" s="805"/>
      <c r="X74" s="805"/>
      <c r="Y74" s="805"/>
      <c r="Z74" s="805"/>
      <c r="AA74" s="805"/>
      <c r="AB74" s="805"/>
      <c r="AC74" s="805"/>
      <c r="AD74" s="805"/>
      <c r="AE74" s="805"/>
    </row>
    <row r="75" spans="14:31" ht="12.75">
      <c r="N75" s="805"/>
      <c r="O75" s="805"/>
      <c r="P75" s="805"/>
      <c r="Q75" s="805"/>
      <c r="R75" s="55"/>
      <c r="S75" s="55"/>
      <c r="T75" s="55"/>
      <c r="U75" s="805"/>
      <c r="V75" s="805"/>
      <c r="W75" s="805"/>
      <c r="X75" s="805"/>
      <c r="Y75" s="805"/>
      <c r="Z75" s="805"/>
      <c r="AA75" s="805"/>
      <c r="AB75" s="805"/>
      <c r="AC75" s="805"/>
      <c r="AD75" s="805"/>
      <c r="AE75" s="805"/>
    </row>
    <row r="76" spans="14:31" ht="12.75">
      <c r="N76" s="805"/>
      <c r="O76" s="805"/>
      <c r="P76" s="805"/>
      <c r="Q76" s="805"/>
      <c r="R76" s="55"/>
      <c r="S76" s="55"/>
      <c r="T76" s="55"/>
      <c r="U76" s="805"/>
      <c r="V76" s="805"/>
      <c r="W76" s="805"/>
      <c r="X76" s="805"/>
      <c r="Y76" s="805"/>
      <c r="Z76" s="805"/>
      <c r="AA76" s="805"/>
      <c r="AB76" s="805"/>
      <c r="AC76" s="805"/>
      <c r="AD76" s="805"/>
      <c r="AE76" s="805"/>
    </row>
    <row r="77" spans="14:31" ht="12.75">
      <c r="N77" s="805"/>
      <c r="O77" s="805"/>
      <c r="P77" s="805"/>
      <c r="Q77" s="805"/>
      <c r="R77" s="55"/>
      <c r="S77" s="55"/>
      <c r="T77" s="55"/>
      <c r="U77" s="805"/>
      <c r="V77" s="805"/>
      <c r="W77" s="805"/>
      <c r="X77" s="805"/>
      <c r="Y77" s="805"/>
      <c r="Z77" s="805"/>
      <c r="AA77" s="805"/>
      <c r="AB77" s="805"/>
      <c r="AC77" s="805"/>
      <c r="AD77" s="805"/>
      <c r="AE77" s="805"/>
    </row>
    <row r="78" spans="14:31" ht="12.75">
      <c r="N78" s="805"/>
      <c r="O78" s="805"/>
      <c r="P78" s="805"/>
      <c r="Q78" s="805"/>
      <c r="R78" s="55"/>
      <c r="S78" s="55"/>
      <c r="T78" s="55"/>
      <c r="U78" s="805"/>
      <c r="V78" s="805"/>
      <c r="W78" s="805"/>
      <c r="X78" s="805"/>
      <c r="Y78" s="805"/>
      <c r="Z78" s="805"/>
      <c r="AA78" s="805"/>
      <c r="AB78" s="805"/>
      <c r="AC78" s="805"/>
      <c r="AD78" s="805"/>
      <c r="AE78" s="805"/>
    </row>
    <row r="79" spans="14:31" ht="12.75">
      <c r="N79" s="805"/>
      <c r="O79" s="805"/>
      <c r="P79" s="805"/>
      <c r="Q79" s="805"/>
      <c r="R79" s="55"/>
      <c r="S79" s="55"/>
      <c r="T79" s="55"/>
      <c r="U79" s="805"/>
      <c r="V79" s="805"/>
      <c r="W79" s="805"/>
      <c r="X79" s="805"/>
      <c r="Y79" s="805"/>
      <c r="Z79" s="805"/>
      <c r="AA79" s="805"/>
      <c r="AB79" s="805"/>
      <c r="AC79" s="805"/>
      <c r="AD79" s="805"/>
      <c r="AE79" s="805"/>
    </row>
    <row r="80" spans="14:31" ht="12.75">
      <c r="N80" s="805"/>
      <c r="O80" s="805"/>
      <c r="P80" s="805"/>
      <c r="Q80" s="805"/>
      <c r="R80" s="55"/>
      <c r="S80" s="55"/>
      <c r="T80" s="55"/>
      <c r="U80" s="805"/>
      <c r="V80" s="805"/>
      <c r="W80" s="805"/>
      <c r="X80" s="805"/>
      <c r="Y80" s="805"/>
      <c r="Z80" s="805"/>
      <c r="AA80" s="805"/>
      <c r="AB80" s="805"/>
      <c r="AC80" s="805"/>
      <c r="AD80" s="805"/>
      <c r="AE80" s="805"/>
    </row>
    <row r="81" spans="14:31" ht="12.75">
      <c r="N81" s="805"/>
      <c r="O81" s="805"/>
      <c r="P81" s="805"/>
      <c r="Q81" s="805"/>
      <c r="R81" s="55"/>
      <c r="S81" s="55"/>
      <c r="T81" s="55"/>
      <c r="U81" s="805"/>
      <c r="V81" s="805"/>
      <c r="W81" s="805"/>
      <c r="X81" s="805"/>
      <c r="Y81" s="805"/>
      <c r="Z81" s="805"/>
      <c r="AA81" s="805"/>
      <c r="AB81" s="805"/>
      <c r="AC81" s="805"/>
      <c r="AD81" s="805"/>
      <c r="AE81" s="805"/>
    </row>
    <row r="82" spans="14:31" ht="12.75">
      <c r="N82" s="805"/>
      <c r="O82" s="805"/>
      <c r="P82" s="805"/>
      <c r="Q82" s="805"/>
      <c r="R82" s="55"/>
      <c r="S82" s="55"/>
      <c r="T82" s="55"/>
      <c r="U82" s="805"/>
      <c r="V82" s="805"/>
      <c r="W82" s="805"/>
      <c r="X82" s="805"/>
      <c r="Y82" s="805"/>
      <c r="Z82" s="805"/>
      <c r="AA82" s="805"/>
      <c r="AB82" s="805"/>
      <c r="AC82" s="805"/>
      <c r="AD82" s="805"/>
      <c r="AE82" s="805"/>
    </row>
    <row r="83" spans="14:31" ht="12.75">
      <c r="N83" s="805"/>
      <c r="O83" s="805"/>
      <c r="P83" s="805"/>
      <c r="Q83" s="805"/>
      <c r="R83" s="55"/>
      <c r="S83" s="55"/>
      <c r="T83" s="55"/>
      <c r="U83" s="805"/>
      <c r="V83" s="805"/>
      <c r="W83" s="805"/>
      <c r="X83" s="805"/>
      <c r="Y83" s="805"/>
      <c r="Z83" s="805"/>
      <c r="AA83" s="805"/>
      <c r="AB83" s="805"/>
      <c r="AC83" s="805"/>
      <c r="AD83" s="805"/>
      <c r="AE83" s="805"/>
    </row>
    <row r="84" spans="14:18" ht="12.75">
      <c r="N84" s="805"/>
      <c r="O84" s="805"/>
      <c r="P84" s="805"/>
      <c r="Q84" s="805"/>
      <c r="R84" s="55"/>
    </row>
    <row r="85" spans="14:18" ht="12.75">
      <c r="N85" s="805"/>
      <c r="O85" s="805"/>
      <c r="P85" s="805"/>
      <c r="Q85" s="805"/>
      <c r="R85" s="55"/>
    </row>
    <row r="86" spans="14:18" ht="12.75">
      <c r="N86" s="805"/>
      <c r="O86" s="805"/>
      <c r="P86" s="805"/>
      <c r="Q86" s="805"/>
      <c r="R86" s="55"/>
    </row>
    <row r="87" spans="14:18" ht="12.75">
      <c r="N87" s="805"/>
      <c r="O87" s="805"/>
      <c r="P87" s="805"/>
      <c r="Q87" s="805"/>
      <c r="R87" s="55"/>
    </row>
    <row r="88" spans="14:18" ht="12.75">
      <c r="N88" s="805"/>
      <c r="O88" s="805"/>
      <c r="P88" s="805"/>
      <c r="Q88" s="805"/>
      <c r="R88" s="55"/>
    </row>
    <row r="89" spans="14:18" ht="12.75">
      <c r="N89" s="805"/>
      <c r="O89" s="805"/>
      <c r="P89" s="805"/>
      <c r="Q89" s="805"/>
      <c r="R89" s="55"/>
    </row>
    <row r="90" spans="14:18" ht="12.75">
      <c r="N90" s="805"/>
      <c r="O90" s="805"/>
      <c r="P90" s="805"/>
      <c r="Q90" s="805"/>
      <c r="R90" s="55"/>
    </row>
    <row r="91" spans="14:18" ht="12.75">
      <c r="N91" s="805"/>
      <c r="O91" s="805"/>
      <c r="P91" s="805"/>
      <c r="Q91" s="805"/>
      <c r="R91" s="55"/>
    </row>
    <row r="92" spans="14:18" ht="12.75">
      <c r="N92" s="805"/>
      <c r="O92" s="805"/>
      <c r="P92" s="805"/>
      <c r="Q92" s="805"/>
      <c r="R92" s="55"/>
    </row>
    <row r="93" spans="14:18" ht="12.75">
      <c r="N93" s="805"/>
      <c r="O93" s="805"/>
      <c r="P93" s="805"/>
      <c r="Q93" s="805"/>
      <c r="R93" s="55"/>
    </row>
    <row r="94" spans="14:18" ht="12.75">
      <c r="N94" s="805"/>
      <c r="O94" s="805"/>
      <c r="P94" s="805"/>
      <c r="Q94" s="805"/>
      <c r="R94" s="55"/>
    </row>
    <row r="95" spans="14:18" ht="12.75">
      <c r="N95" s="805"/>
      <c r="O95" s="805"/>
      <c r="P95" s="805"/>
      <c r="Q95" s="805"/>
      <c r="R95" s="55"/>
    </row>
    <row r="96" spans="14:18" ht="12.75">
      <c r="N96" s="805"/>
      <c r="O96" s="805"/>
      <c r="P96" s="805"/>
      <c r="Q96" s="805"/>
      <c r="R96" s="55"/>
    </row>
    <row r="97" spans="14:23" ht="12.75">
      <c r="N97" s="805"/>
      <c r="O97" s="805"/>
      <c r="P97" s="805"/>
      <c r="Q97" s="805"/>
      <c r="R97" s="55"/>
      <c r="W97" s="8" t="str">
        <f>IF(W99=1," ",W101)</f>
        <v> </v>
      </c>
    </row>
    <row r="98" spans="14:18" ht="12.75">
      <c r="N98" s="805"/>
      <c r="O98" s="805"/>
      <c r="P98" s="805"/>
      <c r="Q98" s="805"/>
      <c r="R98" s="55"/>
    </row>
    <row r="99" spans="18:26" ht="15">
      <c r="R99" s="49"/>
      <c r="W99" s="8">
        <v>1</v>
      </c>
      <c r="X99" s="8">
        <v>1</v>
      </c>
      <c r="Y99" s="4" t="s">
        <v>562</v>
      </c>
      <c r="Z99" s="8">
        <v>1</v>
      </c>
    </row>
    <row r="100" spans="18:27" ht="15">
      <c r="R100" s="49"/>
      <c r="S100">
        <v>1</v>
      </c>
      <c r="T100" t="s">
        <v>32</v>
      </c>
      <c r="W100" s="8">
        <f>LOOKUP($W$99,$Z$99:$AA$154)</f>
        <v>0</v>
      </c>
      <c r="X100" s="8">
        <v>2</v>
      </c>
      <c r="Y100" s="4" t="s">
        <v>33</v>
      </c>
      <c r="Z100" s="8">
        <v>2</v>
      </c>
      <c r="AA100" s="4" t="s">
        <v>34</v>
      </c>
    </row>
    <row r="101" spans="18:27" ht="15">
      <c r="R101" s="49"/>
      <c r="S101">
        <v>2</v>
      </c>
      <c r="T101" t="s">
        <v>36</v>
      </c>
      <c r="W101" s="8" t="str">
        <f>LOOKUP($W$99,$X$99:$Y$154)</f>
        <v>SELECT</v>
      </c>
      <c r="X101" s="8">
        <v>3</v>
      </c>
      <c r="Y101" s="4" t="s">
        <v>37</v>
      </c>
      <c r="Z101" s="8">
        <v>3</v>
      </c>
      <c r="AA101" s="4" t="s">
        <v>38</v>
      </c>
    </row>
    <row r="102" spans="18:27" ht="15">
      <c r="R102" s="49"/>
      <c r="S102">
        <v>3</v>
      </c>
      <c r="T102" t="s">
        <v>609</v>
      </c>
      <c r="W102" s="8" t="str">
        <f>IF(W100=0," ",W100)</f>
        <v> </v>
      </c>
      <c r="X102" s="8">
        <v>4</v>
      </c>
      <c r="Y102" s="4" t="s">
        <v>41</v>
      </c>
      <c r="Z102" s="8">
        <v>4</v>
      </c>
      <c r="AA102" s="4" t="s">
        <v>42</v>
      </c>
    </row>
    <row r="103" spans="18:27" ht="15">
      <c r="R103" s="49"/>
      <c r="S103">
        <v>4</v>
      </c>
      <c r="T103" t="s">
        <v>40</v>
      </c>
      <c r="W103" s="8"/>
      <c r="X103" s="8">
        <v>5</v>
      </c>
      <c r="Y103" s="4" t="s">
        <v>44</v>
      </c>
      <c r="Z103" s="8">
        <v>5</v>
      </c>
      <c r="AA103" s="4" t="s">
        <v>45</v>
      </c>
    </row>
    <row r="104" spans="18:27" ht="15">
      <c r="R104" s="49"/>
      <c r="S104">
        <v>5</v>
      </c>
      <c r="T104" t="s">
        <v>43</v>
      </c>
      <c r="W104" s="8">
        <v>1</v>
      </c>
      <c r="X104" s="8">
        <v>6</v>
      </c>
      <c r="Y104" s="4" t="s">
        <v>47</v>
      </c>
      <c r="Z104" s="8">
        <v>6</v>
      </c>
      <c r="AA104" s="4" t="s">
        <v>48</v>
      </c>
    </row>
    <row r="105" spans="18:27" ht="15">
      <c r="R105" s="49"/>
      <c r="S105">
        <v>6</v>
      </c>
      <c r="T105" t="s">
        <v>46</v>
      </c>
      <c r="W105" s="8" t="str">
        <f>LOOKUP($W$104,$X$99:$Y$154)</f>
        <v>SELECT</v>
      </c>
      <c r="X105" s="8">
        <v>7</v>
      </c>
      <c r="Y105" s="4" t="s">
        <v>50</v>
      </c>
      <c r="Z105" s="8">
        <v>7</v>
      </c>
      <c r="AA105" s="4" t="s">
        <v>51</v>
      </c>
    </row>
    <row r="106" spans="18:27" ht="15">
      <c r="R106" s="49">
        <v>1</v>
      </c>
      <c r="S106">
        <v>7</v>
      </c>
      <c r="T106" t="s">
        <v>49</v>
      </c>
      <c r="W106" s="8">
        <f>IF(W104=1,1,0)</f>
        <v>1</v>
      </c>
      <c r="X106" s="8">
        <v>8</v>
      </c>
      <c r="Y106" s="4" t="s">
        <v>54</v>
      </c>
      <c r="Z106" s="8">
        <v>8</v>
      </c>
      <c r="AA106" s="4" t="s">
        <v>55</v>
      </c>
    </row>
    <row r="107" spans="18:27" ht="15">
      <c r="R107" s="49"/>
      <c r="S107">
        <v>8</v>
      </c>
      <c r="T107" t="s">
        <v>53</v>
      </c>
      <c r="W107" s="8">
        <v>1</v>
      </c>
      <c r="X107" s="8">
        <v>9</v>
      </c>
      <c r="Y107" s="4" t="s">
        <v>57</v>
      </c>
      <c r="Z107" s="8">
        <v>9</v>
      </c>
      <c r="AA107" s="4" t="s">
        <v>58</v>
      </c>
    </row>
    <row r="108" spans="18:27" ht="15">
      <c r="R108" s="49"/>
      <c r="S108">
        <v>9</v>
      </c>
      <c r="T108" t="s">
        <v>56</v>
      </c>
      <c r="W108" s="8" t="str">
        <f>LOOKUP($W$107,$X$99:$Y$154)</f>
        <v>SELECT</v>
      </c>
      <c r="X108" s="8">
        <v>10</v>
      </c>
      <c r="Y108" s="4" t="s">
        <v>60</v>
      </c>
      <c r="Z108" s="8">
        <v>10</v>
      </c>
      <c r="AA108" s="4" t="s">
        <v>61</v>
      </c>
    </row>
    <row r="109" spans="18:27" ht="15">
      <c r="R109" s="48"/>
      <c r="S109">
        <v>10</v>
      </c>
      <c r="T109" t="s">
        <v>64</v>
      </c>
      <c r="W109" s="8">
        <f>IF(W107=1,1,0)</f>
        <v>1</v>
      </c>
      <c r="X109" s="8">
        <v>11</v>
      </c>
      <c r="Y109" s="4" t="s">
        <v>65</v>
      </c>
      <c r="Z109" s="8">
        <v>11</v>
      </c>
      <c r="AA109" s="4" t="s">
        <v>66</v>
      </c>
    </row>
    <row r="110" spans="18:27" ht="15">
      <c r="R110" s="48"/>
      <c r="S110">
        <v>11</v>
      </c>
      <c r="T110" t="s">
        <v>70</v>
      </c>
      <c r="X110" s="8">
        <v>12</v>
      </c>
      <c r="Y110" s="4" t="s">
        <v>71</v>
      </c>
      <c r="Z110" s="8">
        <v>12</v>
      </c>
      <c r="AA110" s="4" t="s">
        <v>72</v>
      </c>
    </row>
    <row r="111" spans="18:27" ht="15">
      <c r="R111" s="48"/>
      <c r="S111">
        <v>12</v>
      </c>
      <c r="T111" t="s">
        <v>73</v>
      </c>
      <c r="X111" s="8">
        <v>13</v>
      </c>
      <c r="Y111" s="4" t="s">
        <v>74</v>
      </c>
      <c r="Z111" s="8">
        <v>13</v>
      </c>
      <c r="AA111" s="4" t="s">
        <v>75</v>
      </c>
    </row>
    <row r="112" spans="18:27" ht="15">
      <c r="R112" s="48"/>
      <c r="S112">
        <v>13</v>
      </c>
      <c r="T112" t="s">
        <v>79</v>
      </c>
      <c r="X112" s="8">
        <v>14</v>
      </c>
      <c r="Y112" s="4" t="s">
        <v>80</v>
      </c>
      <c r="Z112" s="8">
        <v>14</v>
      </c>
      <c r="AA112" s="4" t="s">
        <v>81</v>
      </c>
    </row>
    <row r="113" spans="18:27" ht="15">
      <c r="R113" s="48"/>
      <c r="S113">
        <v>14</v>
      </c>
      <c r="T113" t="s">
        <v>83</v>
      </c>
      <c r="X113" s="8">
        <v>15</v>
      </c>
      <c r="Y113" s="4" t="s">
        <v>84</v>
      </c>
      <c r="Z113" s="8">
        <v>15</v>
      </c>
      <c r="AA113" s="4" t="s">
        <v>85</v>
      </c>
    </row>
    <row r="114" spans="18:27" ht="15">
      <c r="R114" s="48"/>
      <c r="S114">
        <v>15</v>
      </c>
      <c r="T114" t="s">
        <v>88</v>
      </c>
      <c r="X114" s="8">
        <v>16</v>
      </c>
      <c r="Y114" s="4" t="s">
        <v>89</v>
      </c>
      <c r="Z114" s="8">
        <v>16</v>
      </c>
      <c r="AA114" s="4" t="s">
        <v>90</v>
      </c>
    </row>
    <row r="115" spans="18:27" ht="15">
      <c r="R115" s="48"/>
      <c r="S115">
        <v>16</v>
      </c>
      <c r="T115" t="s">
        <v>92</v>
      </c>
      <c r="X115" s="8">
        <v>17</v>
      </c>
      <c r="Y115" s="4" t="s">
        <v>93</v>
      </c>
      <c r="Z115" s="8">
        <v>17</v>
      </c>
      <c r="AA115" s="4" t="s">
        <v>94</v>
      </c>
    </row>
    <row r="116" spans="18:27" ht="15">
      <c r="R116" s="48"/>
      <c r="S116">
        <v>17</v>
      </c>
      <c r="T116" t="s">
        <v>96</v>
      </c>
      <c r="X116" s="8">
        <v>18</v>
      </c>
      <c r="Y116" s="4" t="s">
        <v>97</v>
      </c>
      <c r="Z116" s="8">
        <v>18</v>
      </c>
      <c r="AA116" s="4" t="s">
        <v>98</v>
      </c>
    </row>
    <row r="117" spans="18:27" ht="15">
      <c r="R117" s="48"/>
      <c r="S117">
        <v>18</v>
      </c>
      <c r="T117" t="s">
        <v>100</v>
      </c>
      <c r="X117" s="8">
        <v>19</v>
      </c>
      <c r="Y117" s="4" t="s">
        <v>101</v>
      </c>
      <c r="Z117" s="8">
        <v>19</v>
      </c>
      <c r="AA117" s="4" t="s">
        <v>102</v>
      </c>
    </row>
    <row r="118" spans="18:27" ht="15">
      <c r="R118" s="48"/>
      <c r="S118">
        <v>19</v>
      </c>
      <c r="T118" t="s">
        <v>104</v>
      </c>
      <c r="X118" s="8">
        <v>20</v>
      </c>
      <c r="Y118" s="4" t="s">
        <v>105</v>
      </c>
      <c r="Z118" s="8">
        <v>20</v>
      </c>
      <c r="AA118" s="4" t="s">
        <v>106</v>
      </c>
    </row>
    <row r="119" spans="18:27" ht="15">
      <c r="R119" s="48"/>
      <c r="S119">
        <v>20</v>
      </c>
      <c r="T119" t="s">
        <v>112</v>
      </c>
      <c r="X119" s="8">
        <v>21</v>
      </c>
      <c r="Y119" s="4" t="s">
        <v>108</v>
      </c>
      <c r="Z119" s="8">
        <v>21</v>
      </c>
      <c r="AA119" s="4" t="s">
        <v>109</v>
      </c>
    </row>
    <row r="120" spans="18:27" ht="15">
      <c r="R120" s="48"/>
      <c r="S120">
        <v>21</v>
      </c>
      <c r="T120" t="s">
        <v>116</v>
      </c>
      <c r="X120" s="8">
        <v>22</v>
      </c>
      <c r="Y120" s="4" t="s">
        <v>113</v>
      </c>
      <c r="Z120" s="8">
        <v>22</v>
      </c>
      <c r="AA120" s="4" t="s">
        <v>114</v>
      </c>
    </row>
    <row r="121" spans="18:27" ht="15">
      <c r="R121" s="48"/>
      <c r="S121" s="4">
        <v>22</v>
      </c>
      <c r="T121" t="s">
        <v>120</v>
      </c>
      <c r="X121" s="8">
        <v>23</v>
      </c>
      <c r="Y121" s="4" t="s">
        <v>117</v>
      </c>
      <c r="Z121" s="8">
        <v>23</v>
      </c>
      <c r="AA121" s="4" t="s">
        <v>118</v>
      </c>
    </row>
    <row r="122" spans="18:27" ht="15">
      <c r="R122" s="48"/>
      <c r="S122" s="4">
        <v>23</v>
      </c>
      <c r="T122" t="s">
        <v>124</v>
      </c>
      <c r="X122" s="8">
        <v>24</v>
      </c>
      <c r="Y122" s="4" t="s">
        <v>121</v>
      </c>
      <c r="Z122" s="8">
        <v>24</v>
      </c>
      <c r="AA122" s="4" t="s">
        <v>122</v>
      </c>
    </row>
    <row r="123" spans="18:27" ht="15">
      <c r="R123" s="48"/>
      <c r="S123" s="4">
        <v>24</v>
      </c>
      <c r="T123" t="s">
        <v>726</v>
      </c>
      <c r="X123" s="8">
        <v>25</v>
      </c>
      <c r="Y123" s="4" t="s">
        <v>125</v>
      </c>
      <c r="Z123" s="8">
        <v>25</v>
      </c>
      <c r="AA123" s="4" t="s">
        <v>126</v>
      </c>
    </row>
    <row r="124" spans="18:27" ht="12.75">
      <c r="R124" s="4"/>
      <c r="S124" s="4">
        <v>25</v>
      </c>
      <c r="T124" t="s">
        <v>128</v>
      </c>
      <c r="X124" s="8">
        <v>26</v>
      </c>
      <c r="Y124" s="4" t="s">
        <v>129</v>
      </c>
      <c r="Z124" s="8">
        <v>26</v>
      </c>
      <c r="AA124" s="4" t="s">
        <v>130</v>
      </c>
    </row>
    <row r="125" spans="18:27" ht="12.75">
      <c r="R125" s="4"/>
      <c r="S125" s="4">
        <v>26</v>
      </c>
      <c r="T125" t="s">
        <v>132</v>
      </c>
      <c r="X125" s="8">
        <v>27</v>
      </c>
      <c r="Y125" s="4" t="s">
        <v>133</v>
      </c>
      <c r="Z125" s="8">
        <v>27</v>
      </c>
      <c r="AA125" s="4" t="s">
        <v>134</v>
      </c>
    </row>
    <row r="126" spans="18:27" ht="12.75">
      <c r="R126" s="4"/>
      <c r="S126" s="4">
        <v>27</v>
      </c>
      <c r="T126" t="s">
        <v>136</v>
      </c>
      <c r="X126" s="8">
        <v>28</v>
      </c>
      <c r="Y126" s="4" t="s">
        <v>137</v>
      </c>
      <c r="Z126" s="8">
        <v>28</v>
      </c>
      <c r="AA126" s="4" t="s">
        <v>138</v>
      </c>
    </row>
    <row r="127" spans="18:27" ht="12.75">
      <c r="R127" s="4"/>
      <c r="S127" s="4">
        <v>28</v>
      </c>
      <c r="T127" t="s">
        <v>140</v>
      </c>
      <c r="X127" s="8">
        <v>29</v>
      </c>
      <c r="Y127" s="4" t="s">
        <v>141</v>
      </c>
      <c r="Z127" s="8">
        <v>29</v>
      </c>
      <c r="AA127" s="4" t="s">
        <v>142</v>
      </c>
    </row>
    <row r="128" spans="18:27" ht="12.75">
      <c r="R128" s="4"/>
      <c r="S128" s="4">
        <v>29</v>
      </c>
      <c r="T128" t="s">
        <v>144</v>
      </c>
      <c r="X128" s="8">
        <v>30</v>
      </c>
      <c r="Y128" s="4" t="s">
        <v>145</v>
      </c>
      <c r="Z128" s="8">
        <v>30</v>
      </c>
      <c r="AA128" s="4" t="s">
        <v>146</v>
      </c>
    </row>
    <row r="129" spans="18:27" ht="12.75">
      <c r="R129" s="4"/>
      <c r="S129" s="4">
        <v>30</v>
      </c>
      <c r="T129" t="s">
        <v>147</v>
      </c>
      <c r="X129" s="8">
        <v>31</v>
      </c>
      <c r="Y129" s="4" t="s">
        <v>148</v>
      </c>
      <c r="Z129" s="8">
        <v>31</v>
      </c>
      <c r="AA129" s="4" t="s">
        <v>149</v>
      </c>
    </row>
    <row r="130" spans="18:27" ht="12.75">
      <c r="R130" s="4"/>
      <c r="S130" s="4">
        <v>31</v>
      </c>
      <c r="T130" t="s">
        <v>151</v>
      </c>
      <c r="X130" s="8">
        <v>32</v>
      </c>
      <c r="Y130" s="4" t="s">
        <v>152</v>
      </c>
      <c r="Z130" s="8">
        <v>32</v>
      </c>
      <c r="AA130" s="4" t="s">
        <v>153</v>
      </c>
    </row>
    <row r="131" spans="18:27" ht="12.75">
      <c r="R131" s="4"/>
      <c r="S131" s="4">
        <v>32</v>
      </c>
      <c r="T131" t="s">
        <v>155</v>
      </c>
      <c r="X131" s="8">
        <v>33</v>
      </c>
      <c r="Y131" s="4" t="s">
        <v>156</v>
      </c>
      <c r="Z131" s="8">
        <v>33</v>
      </c>
      <c r="AA131" s="4" t="s">
        <v>157</v>
      </c>
    </row>
    <row r="132" spans="18:27" ht="12.75">
      <c r="R132" s="4"/>
      <c r="S132" s="4">
        <v>33</v>
      </c>
      <c r="T132" t="s">
        <v>158</v>
      </c>
      <c r="X132" s="8">
        <v>34</v>
      </c>
      <c r="Y132" s="4" t="s">
        <v>159</v>
      </c>
      <c r="Z132" s="8">
        <v>34</v>
      </c>
      <c r="AA132" s="4" t="s">
        <v>160</v>
      </c>
    </row>
    <row r="133" spans="18:27" ht="12.75">
      <c r="R133" s="4"/>
      <c r="S133" s="4">
        <v>34</v>
      </c>
      <c r="T133" t="s">
        <v>161</v>
      </c>
      <c r="X133" s="8">
        <v>35</v>
      </c>
      <c r="Y133" s="4" t="s">
        <v>162</v>
      </c>
      <c r="Z133" s="8">
        <v>35</v>
      </c>
      <c r="AA133" s="4" t="s">
        <v>163</v>
      </c>
    </row>
    <row r="134" spans="18:27" ht="12.75">
      <c r="R134" s="4"/>
      <c r="S134" s="4">
        <v>35</v>
      </c>
      <c r="T134" t="s">
        <v>164</v>
      </c>
      <c r="X134" s="8">
        <v>36</v>
      </c>
      <c r="Y134" s="4" t="s">
        <v>165</v>
      </c>
      <c r="Z134" s="8">
        <v>36</v>
      </c>
      <c r="AA134" s="4" t="s">
        <v>166</v>
      </c>
    </row>
    <row r="135" spans="18:27" ht="12.75">
      <c r="R135" s="4"/>
      <c r="S135" s="4">
        <v>36</v>
      </c>
      <c r="T135" t="s">
        <v>169</v>
      </c>
      <c r="X135" s="8">
        <v>37</v>
      </c>
      <c r="Y135" s="4" t="s">
        <v>170</v>
      </c>
      <c r="Z135" s="8">
        <v>37</v>
      </c>
      <c r="AA135" s="4" t="s">
        <v>171</v>
      </c>
    </row>
    <row r="136" spans="18:27" ht="12.75">
      <c r="R136" s="4"/>
      <c r="S136" s="4">
        <v>37</v>
      </c>
      <c r="T136" t="s">
        <v>172</v>
      </c>
      <c r="X136" s="8">
        <v>38</v>
      </c>
      <c r="Y136" s="4" t="s">
        <v>173</v>
      </c>
      <c r="Z136" s="8">
        <v>38</v>
      </c>
      <c r="AA136" s="4" t="s">
        <v>174</v>
      </c>
    </row>
    <row r="137" spans="18:27" ht="12.75">
      <c r="R137" s="4"/>
      <c r="S137" s="4">
        <v>38</v>
      </c>
      <c r="T137" s="4" t="s">
        <v>725</v>
      </c>
      <c r="X137" s="8">
        <v>39</v>
      </c>
      <c r="Y137" s="4" t="s">
        <v>177</v>
      </c>
      <c r="Z137" s="8">
        <v>39</v>
      </c>
      <c r="AA137" s="4" t="s">
        <v>178</v>
      </c>
    </row>
    <row r="138" spans="18:27" ht="12.75">
      <c r="R138" s="4"/>
      <c r="S138" s="50">
        <v>39</v>
      </c>
      <c r="T138" t="s">
        <v>176</v>
      </c>
      <c r="X138" s="8">
        <v>40</v>
      </c>
      <c r="Y138" s="4" t="s">
        <v>179</v>
      </c>
      <c r="Z138" s="8">
        <v>40</v>
      </c>
      <c r="AA138" s="4" t="s">
        <v>180</v>
      </c>
    </row>
    <row r="139" spans="18:27" ht="12.75">
      <c r="R139" s="4"/>
      <c r="S139" s="50">
        <v>40</v>
      </c>
      <c r="T139" t="s">
        <v>610</v>
      </c>
      <c r="X139" s="8">
        <v>41</v>
      </c>
      <c r="Y139" s="4" t="s">
        <v>183</v>
      </c>
      <c r="Z139" s="8">
        <v>41</v>
      </c>
      <c r="AA139" s="4" t="s">
        <v>184</v>
      </c>
    </row>
    <row r="140" spans="18:27" ht="12.75">
      <c r="R140" s="4"/>
      <c r="S140" s="50">
        <v>41</v>
      </c>
      <c r="X140" s="8">
        <v>42</v>
      </c>
      <c r="Y140" s="4" t="s">
        <v>186</v>
      </c>
      <c r="Z140" s="8">
        <v>42</v>
      </c>
      <c r="AA140" s="4" t="s">
        <v>187</v>
      </c>
    </row>
    <row r="141" spans="18:27" ht="12.75">
      <c r="R141" s="50"/>
      <c r="S141" s="50">
        <v>42</v>
      </c>
      <c r="T141" s="4"/>
      <c r="X141" s="8">
        <v>43</v>
      </c>
      <c r="Y141" s="4" t="s">
        <v>189</v>
      </c>
      <c r="Z141" s="8">
        <v>43</v>
      </c>
      <c r="AA141" s="4" t="s">
        <v>190</v>
      </c>
    </row>
    <row r="142" spans="18:27" ht="12.75">
      <c r="R142" s="50"/>
      <c r="S142" s="50">
        <v>43</v>
      </c>
      <c r="T142" s="4"/>
      <c r="X142" s="8">
        <v>44</v>
      </c>
      <c r="Y142" s="4" t="s">
        <v>192</v>
      </c>
      <c r="Z142" s="8">
        <v>44</v>
      </c>
      <c r="AA142" s="4" t="s">
        <v>193</v>
      </c>
    </row>
    <row r="143" spans="18:27" ht="12.75">
      <c r="R143" s="50"/>
      <c r="S143" s="50"/>
      <c r="T143" s="4"/>
      <c r="X143" s="8">
        <v>45</v>
      </c>
      <c r="Y143" s="4" t="s">
        <v>194</v>
      </c>
      <c r="Z143" s="8">
        <v>45</v>
      </c>
      <c r="AA143" s="4" t="s">
        <v>195</v>
      </c>
    </row>
    <row r="144" spans="18:27" ht="12.75">
      <c r="R144" s="50"/>
      <c r="S144" s="50"/>
      <c r="T144" s="4"/>
      <c r="X144" s="8">
        <v>46</v>
      </c>
      <c r="Y144" s="4" t="s">
        <v>196</v>
      </c>
      <c r="Z144" s="8">
        <v>46</v>
      </c>
      <c r="AA144" s="4" t="s">
        <v>197</v>
      </c>
    </row>
    <row r="145" spans="17:27" ht="12.75">
      <c r="Q145" s="8">
        <v>1</v>
      </c>
      <c r="R145" s="50">
        <v>1</v>
      </c>
      <c r="S145" s="50" t="s">
        <v>562</v>
      </c>
      <c r="T145" s="4"/>
      <c r="X145" s="8">
        <v>47</v>
      </c>
      <c r="Y145" s="4" t="s">
        <v>200</v>
      </c>
      <c r="Z145" s="8">
        <v>47</v>
      </c>
      <c r="AA145" s="4" t="s">
        <v>201</v>
      </c>
    </row>
    <row r="146" spans="17:27" ht="12.75">
      <c r="Q146" s="8" t="str">
        <f>LOOKUP(Q145,R145:S147)</f>
        <v>SELECT</v>
      </c>
      <c r="R146" s="50">
        <v>2</v>
      </c>
      <c r="S146" s="4" t="s">
        <v>584</v>
      </c>
      <c r="T146" s="4"/>
      <c r="X146" s="8">
        <v>48</v>
      </c>
      <c r="Y146" s="4" t="s">
        <v>203</v>
      </c>
      <c r="Z146" s="8">
        <v>48</v>
      </c>
      <c r="AA146" s="4" t="s">
        <v>204</v>
      </c>
    </row>
    <row r="147" spans="18:27" ht="12.75">
      <c r="R147" s="50">
        <v>3</v>
      </c>
      <c r="S147" s="4" t="s">
        <v>585</v>
      </c>
      <c r="T147" s="4"/>
      <c r="X147" s="8">
        <v>49</v>
      </c>
      <c r="Y147" s="4" t="s">
        <v>205</v>
      </c>
      <c r="Z147" s="8">
        <v>49</v>
      </c>
      <c r="AA147" s="4" t="s">
        <v>206</v>
      </c>
    </row>
    <row r="148" spans="18:27" ht="12.75">
      <c r="R148" s="50"/>
      <c r="S148" s="4"/>
      <c r="T148" s="4"/>
      <c r="X148" s="8">
        <v>50</v>
      </c>
      <c r="Y148" s="4" t="s">
        <v>208</v>
      </c>
      <c r="Z148" s="8">
        <v>50</v>
      </c>
      <c r="AA148" s="4" t="s">
        <v>209</v>
      </c>
    </row>
    <row r="149" spans="18:27" ht="12.75">
      <c r="R149" s="4"/>
      <c r="X149" s="8">
        <v>51</v>
      </c>
      <c r="Y149" s="4" t="s">
        <v>210</v>
      </c>
      <c r="Z149" s="8">
        <v>51</v>
      </c>
      <c r="AA149" s="4" t="s">
        <v>211</v>
      </c>
    </row>
    <row r="150" spans="18:27" ht="12.75">
      <c r="R150" s="4"/>
      <c r="X150" s="8">
        <v>52</v>
      </c>
      <c r="Y150" s="4" t="s">
        <v>212</v>
      </c>
      <c r="Z150" s="8">
        <v>52</v>
      </c>
      <c r="AA150" s="4" t="s">
        <v>213</v>
      </c>
    </row>
    <row r="151" spans="18:27" ht="12.75">
      <c r="R151" s="4"/>
      <c r="X151" s="8">
        <v>53</v>
      </c>
      <c r="Y151" s="4" t="s">
        <v>214</v>
      </c>
      <c r="Z151" s="8">
        <v>53</v>
      </c>
      <c r="AA151" s="4" t="s">
        <v>215</v>
      </c>
    </row>
    <row r="152" spans="18:27" ht="12.75">
      <c r="R152" s="4"/>
      <c r="X152" s="8">
        <v>54</v>
      </c>
      <c r="Y152" s="4" t="s">
        <v>216</v>
      </c>
      <c r="Z152" s="8">
        <v>54</v>
      </c>
      <c r="AA152" s="4" t="s">
        <v>217</v>
      </c>
    </row>
    <row r="153" spans="24:27" ht="12.75">
      <c r="X153" s="8">
        <v>55</v>
      </c>
      <c r="Y153" s="4" t="s">
        <v>218</v>
      </c>
      <c r="Z153" s="8">
        <v>55</v>
      </c>
      <c r="AA153" s="4" t="s">
        <v>219</v>
      </c>
    </row>
    <row r="154" spans="24:26" ht="12.75">
      <c r="X154" s="8">
        <v>56</v>
      </c>
      <c r="Z154" s="8">
        <v>56</v>
      </c>
    </row>
    <row r="159" spans="21:22" ht="12.75">
      <c r="U159" s="792">
        <f>IF(V160=1,0,5)</f>
        <v>5</v>
      </c>
      <c r="V159" s="8" t="str">
        <f>V161&amp;" - "&amp;V175&amp;" - "&amp;V208</f>
        <v>3 - ERR - ERR</v>
      </c>
    </row>
    <row r="160" spans="21:22" ht="12.75">
      <c r="U160" s="792">
        <f>IF(V174=1,0,5)</f>
        <v>0</v>
      </c>
      <c r="V160" s="8">
        <v>4</v>
      </c>
    </row>
    <row r="161" spans="21:25" ht="12.75">
      <c r="U161" s="792">
        <f>IF(V207=1,0,5)</f>
        <v>0</v>
      </c>
      <c r="V161" s="8">
        <f>LOOKUP(V160,W161:Y173)</f>
        <v>3</v>
      </c>
      <c r="W161" s="4">
        <v>1</v>
      </c>
      <c r="X161" s="4" t="s">
        <v>562</v>
      </c>
      <c r="Y161" s="793" t="s">
        <v>565</v>
      </c>
    </row>
    <row r="162" spans="21:25" ht="12.75">
      <c r="U162" s="794">
        <f>SUM(U159:U161)</f>
        <v>5</v>
      </c>
      <c r="V162" s="8"/>
      <c r="W162" s="4">
        <v>2</v>
      </c>
      <c r="X162" s="4" t="s">
        <v>566</v>
      </c>
      <c r="Y162" s="793">
        <v>1</v>
      </c>
    </row>
    <row r="163" spans="21:25" ht="12.75">
      <c r="U163" s="8" t="str">
        <f>IF(U162&lt;15,"Missing Date of Birth Information"," ")</f>
        <v>Missing Date of Birth Information</v>
      </c>
      <c r="V163" s="8"/>
      <c r="W163" s="4">
        <v>3</v>
      </c>
      <c r="X163" s="4" t="s">
        <v>567</v>
      </c>
      <c r="Y163" s="793">
        <v>2</v>
      </c>
    </row>
    <row r="164" spans="21:25" ht="12.75">
      <c r="U164" s="8"/>
      <c r="V164" s="8"/>
      <c r="W164" s="4">
        <v>4</v>
      </c>
      <c r="X164" s="4" t="s">
        <v>568</v>
      </c>
      <c r="Y164" s="793">
        <v>3</v>
      </c>
    </row>
    <row r="165" spans="21:25" ht="12.75">
      <c r="U165" s="8"/>
      <c r="V165" s="8"/>
      <c r="W165" s="4">
        <v>5</v>
      </c>
      <c r="X165" s="4" t="s">
        <v>569</v>
      </c>
      <c r="Y165" s="793">
        <v>4</v>
      </c>
    </row>
    <row r="166" spans="23:25" ht="12.75">
      <c r="W166" s="4">
        <v>6</v>
      </c>
      <c r="X166" s="4" t="s">
        <v>570</v>
      </c>
      <c r="Y166" s="793">
        <v>5</v>
      </c>
    </row>
    <row r="167" spans="23:25" ht="12.75">
      <c r="W167" s="4">
        <v>7</v>
      </c>
      <c r="X167" s="4" t="s">
        <v>571</v>
      </c>
      <c r="Y167" s="793">
        <v>6</v>
      </c>
    </row>
    <row r="168" spans="23:25" ht="12.75">
      <c r="W168" s="4">
        <v>8</v>
      </c>
      <c r="X168" s="4" t="s">
        <v>572</v>
      </c>
      <c r="Y168" s="793">
        <v>7</v>
      </c>
    </row>
    <row r="169" spans="23:25" ht="12.75">
      <c r="W169" s="4">
        <v>9</v>
      </c>
      <c r="X169" s="4" t="s">
        <v>573</v>
      </c>
      <c r="Y169" s="793">
        <v>8</v>
      </c>
    </row>
    <row r="170" spans="23:25" ht="12.75">
      <c r="W170" s="4">
        <v>10</v>
      </c>
      <c r="X170" s="4" t="s">
        <v>574</v>
      </c>
      <c r="Y170" s="793">
        <v>9</v>
      </c>
    </row>
    <row r="171" spans="23:25" ht="12.75">
      <c r="W171" s="4">
        <v>11</v>
      </c>
      <c r="X171" s="4" t="s">
        <v>575</v>
      </c>
      <c r="Y171" s="793">
        <v>10</v>
      </c>
    </row>
    <row r="172" spans="23:25" ht="12.75">
      <c r="W172" s="4">
        <v>12</v>
      </c>
      <c r="X172" s="4" t="s">
        <v>576</v>
      </c>
      <c r="Y172" s="793">
        <v>11</v>
      </c>
    </row>
    <row r="173" spans="23:25" ht="12.75">
      <c r="W173" s="4">
        <v>13</v>
      </c>
      <c r="X173" s="4" t="s">
        <v>577</v>
      </c>
      <c r="Y173" s="793">
        <v>12</v>
      </c>
    </row>
    <row r="174" spans="22:25" ht="12.75">
      <c r="V174" s="8">
        <v>1</v>
      </c>
      <c r="Y174" s="793"/>
    </row>
    <row r="175" spans="22:25" ht="12.75">
      <c r="V175" s="8" t="str">
        <f>LOOKUP(V174,W175:Y206)</f>
        <v>ERR</v>
      </c>
      <c r="W175" s="4">
        <v>1</v>
      </c>
      <c r="X175" s="793" t="s">
        <v>562</v>
      </c>
      <c r="Y175" s="793" t="s">
        <v>565</v>
      </c>
    </row>
    <row r="176" spans="23:25" ht="12.75">
      <c r="W176" s="4">
        <v>2</v>
      </c>
      <c r="X176" s="793">
        <v>1</v>
      </c>
      <c r="Y176" s="793">
        <v>1</v>
      </c>
    </row>
    <row r="177" spans="23:25" ht="12.75">
      <c r="W177" s="4">
        <v>3</v>
      </c>
      <c r="X177" s="793">
        <v>2</v>
      </c>
      <c r="Y177" s="793">
        <v>2</v>
      </c>
    </row>
    <row r="178" spans="23:25" ht="12.75">
      <c r="W178" s="4">
        <v>4</v>
      </c>
      <c r="X178" s="793">
        <v>3</v>
      </c>
      <c r="Y178" s="793">
        <v>3</v>
      </c>
    </row>
    <row r="179" spans="23:25" ht="12.75">
      <c r="W179" s="4">
        <v>5</v>
      </c>
      <c r="X179" s="793">
        <v>4</v>
      </c>
      <c r="Y179" s="793">
        <v>4</v>
      </c>
    </row>
    <row r="180" spans="23:25" ht="12.75">
      <c r="W180" s="4">
        <v>6</v>
      </c>
      <c r="X180" s="793">
        <v>5</v>
      </c>
      <c r="Y180" s="793">
        <v>5</v>
      </c>
    </row>
    <row r="181" spans="23:25" ht="12.75">
      <c r="W181" s="4">
        <v>7</v>
      </c>
      <c r="X181" s="793">
        <v>6</v>
      </c>
      <c r="Y181" s="793">
        <v>6</v>
      </c>
    </row>
    <row r="182" spans="23:25" ht="12.75">
      <c r="W182" s="4">
        <v>8</v>
      </c>
      <c r="X182" s="793">
        <v>7</v>
      </c>
      <c r="Y182" s="793">
        <v>7</v>
      </c>
    </row>
    <row r="183" spans="23:25" ht="12.75">
      <c r="W183" s="4">
        <v>9</v>
      </c>
      <c r="X183" s="793">
        <v>8</v>
      </c>
      <c r="Y183" s="793">
        <v>8</v>
      </c>
    </row>
    <row r="184" spans="23:25" ht="12.75">
      <c r="W184" s="4">
        <v>10</v>
      </c>
      <c r="X184" s="793">
        <v>9</v>
      </c>
      <c r="Y184" s="793">
        <v>9</v>
      </c>
    </row>
    <row r="185" spans="23:25" ht="12.75">
      <c r="W185" s="4">
        <v>11</v>
      </c>
      <c r="X185" s="793">
        <v>10</v>
      </c>
      <c r="Y185" s="793">
        <v>10</v>
      </c>
    </row>
    <row r="186" spans="23:25" ht="12.75">
      <c r="W186" s="4">
        <v>12</v>
      </c>
      <c r="X186" s="793">
        <v>11</v>
      </c>
      <c r="Y186" s="793">
        <v>11</v>
      </c>
    </row>
    <row r="187" spans="23:25" ht="12.75">
      <c r="W187" s="4">
        <v>13</v>
      </c>
      <c r="X187" s="793">
        <v>12</v>
      </c>
      <c r="Y187" s="793">
        <v>12</v>
      </c>
    </row>
    <row r="188" spans="23:25" ht="12.75">
      <c r="W188" s="4">
        <v>14</v>
      </c>
      <c r="X188" s="793">
        <v>13</v>
      </c>
      <c r="Y188" s="793">
        <v>13</v>
      </c>
    </row>
    <row r="189" spans="23:25" ht="12.75">
      <c r="W189" s="4">
        <v>15</v>
      </c>
      <c r="X189" s="793">
        <v>14</v>
      </c>
      <c r="Y189" s="793">
        <v>14</v>
      </c>
    </row>
    <row r="190" spans="23:25" ht="12.75">
      <c r="W190" s="4">
        <v>16</v>
      </c>
      <c r="X190" s="793">
        <v>15</v>
      </c>
      <c r="Y190" s="793">
        <v>15</v>
      </c>
    </row>
    <row r="191" spans="23:25" ht="12.75">
      <c r="W191" s="4">
        <v>17</v>
      </c>
      <c r="X191" s="793">
        <v>16</v>
      </c>
      <c r="Y191" s="793">
        <v>16</v>
      </c>
    </row>
    <row r="192" spans="23:25" ht="12.75">
      <c r="W192" s="4">
        <v>18</v>
      </c>
      <c r="X192" s="793">
        <v>17</v>
      </c>
      <c r="Y192" s="793">
        <v>17</v>
      </c>
    </row>
    <row r="193" spans="23:25" ht="12.75">
      <c r="W193" s="4">
        <v>19</v>
      </c>
      <c r="X193" s="793">
        <v>18</v>
      </c>
      <c r="Y193" s="793">
        <v>18</v>
      </c>
    </row>
    <row r="194" spans="23:25" ht="12.75">
      <c r="W194" s="4">
        <v>20</v>
      </c>
      <c r="X194" s="793">
        <v>19</v>
      </c>
      <c r="Y194" s="793">
        <v>19</v>
      </c>
    </row>
    <row r="195" spans="23:25" ht="12.75">
      <c r="W195" s="4">
        <v>21</v>
      </c>
      <c r="X195" s="793">
        <v>20</v>
      </c>
      <c r="Y195" s="793">
        <v>20</v>
      </c>
    </row>
    <row r="196" spans="23:25" ht="12.75">
      <c r="W196" s="4">
        <v>22</v>
      </c>
      <c r="X196" s="793">
        <v>21</v>
      </c>
      <c r="Y196" s="793">
        <v>21</v>
      </c>
    </row>
    <row r="197" spans="23:25" ht="12.75">
      <c r="W197" s="4">
        <v>23</v>
      </c>
      <c r="X197" s="793">
        <v>22</v>
      </c>
      <c r="Y197" s="793">
        <v>22</v>
      </c>
    </row>
    <row r="198" spans="23:25" ht="12.75">
      <c r="W198" s="4">
        <v>24</v>
      </c>
      <c r="X198" s="793">
        <v>23</v>
      </c>
      <c r="Y198" s="793">
        <v>23</v>
      </c>
    </row>
    <row r="199" spans="23:25" ht="12.75">
      <c r="W199" s="4">
        <v>25</v>
      </c>
      <c r="X199" s="793">
        <v>24</v>
      </c>
      <c r="Y199" s="793">
        <v>24</v>
      </c>
    </row>
    <row r="200" spans="23:25" ht="12.75">
      <c r="W200" s="4">
        <v>26</v>
      </c>
      <c r="X200" s="793">
        <v>25</v>
      </c>
      <c r="Y200" s="793">
        <v>25</v>
      </c>
    </row>
    <row r="201" spans="23:25" ht="12.75">
      <c r="W201" s="4">
        <v>27</v>
      </c>
      <c r="X201" s="793">
        <v>26</v>
      </c>
      <c r="Y201" s="793">
        <v>26</v>
      </c>
    </row>
    <row r="202" spans="23:25" ht="12.75">
      <c r="W202" s="4">
        <v>28</v>
      </c>
      <c r="X202" s="793">
        <v>27</v>
      </c>
      <c r="Y202" s="793">
        <v>27</v>
      </c>
    </row>
    <row r="203" spans="23:25" ht="12.75">
      <c r="W203" s="4">
        <v>29</v>
      </c>
      <c r="X203" s="793">
        <v>28</v>
      </c>
      <c r="Y203" s="793">
        <v>28</v>
      </c>
    </row>
    <row r="204" spans="23:25" ht="12.75">
      <c r="W204" s="4">
        <v>30</v>
      </c>
      <c r="X204" s="793">
        <v>29</v>
      </c>
      <c r="Y204" s="793">
        <v>29</v>
      </c>
    </row>
    <row r="205" spans="23:25" ht="12.75">
      <c r="W205" s="4">
        <v>31</v>
      </c>
      <c r="X205" s="793">
        <v>30</v>
      </c>
      <c r="Y205" s="793">
        <v>30</v>
      </c>
    </row>
    <row r="206" spans="23:25" ht="12.75">
      <c r="W206" s="4">
        <v>32</v>
      </c>
      <c r="X206" s="793">
        <v>31</v>
      </c>
      <c r="Y206" s="793">
        <v>31</v>
      </c>
    </row>
    <row r="207" ht="12.75">
      <c r="V207" s="8">
        <v>1</v>
      </c>
    </row>
    <row r="208" spans="22:25" ht="12.75">
      <c r="V208" s="795" t="str">
        <f>LOOKUP(V207,W208:Y227)</f>
        <v>ERR</v>
      </c>
      <c r="W208" s="4">
        <v>1</v>
      </c>
      <c r="X208" s="793" t="s">
        <v>562</v>
      </c>
      <c r="Y208" s="303" t="s">
        <v>565</v>
      </c>
    </row>
    <row r="209" spans="23:25" ht="12.75">
      <c r="W209" s="4">
        <v>2</v>
      </c>
      <c r="X209" s="793">
        <v>1985</v>
      </c>
      <c r="Y209" s="248">
        <v>85</v>
      </c>
    </row>
    <row r="210" spans="23:25" ht="12.75">
      <c r="W210" s="4">
        <v>3</v>
      </c>
      <c r="X210" s="793">
        <v>1986</v>
      </c>
      <c r="Y210" s="248">
        <v>86</v>
      </c>
    </row>
    <row r="211" spans="23:25" ht="12.75">
      <c r="W211" s="4">
        <v>4</v>
      </c>
      <c r="X211" s="793">
        <v>1987</v>
      </c>
      <c r="Y211" s="248" t="s">
        <v>612</v>
      </c>
    </row>
    <row r="212" spans="23:25" ht="12.75">
      <c r="W212" s="4">
        <v>5</v>
      </c>
      <c r="X212" s="793">
        <v>1988</v>
      </c>
      <c r="Y212" s="248" t="s">
        <v>613</v>
      </c>
    </row>
    <row r="213" spans="23:25" ht="12.75">
      <c r="W213" s="4">
        <v>6</v>
      </c>
      <c r="X213" s="793">
        <v>1989</v>
      </c>
      <c r="Y213" s="248" t="s">
        <v>614</v>
      </c>
    </row>
    <row r="214" spans="23:25" ht="12.75">
      <c r="W214" s="4">
        <v>7</v>
      </c>
      <c r="X214" s="793">
        <v>1990</v>
      </c>
      <c r="Y214" s="248">
        <v>90</v>
      </c>
    </row>
    <row r="215" spans="23:25" ht="12.75">
      <c r="W215" s="4">
        <v>8</v>
      </c>
      <c r="X215" s="793">
        <v>1991</v>
      </c>
      <c r="Y215" s="248">
        <v>91</v>
      </c>
    </row>
    <row r="216" spans="23:25" ht="12.75">
      <c r="W216" s="4">
        <v>9</v>
      </c>
      <c r="X216" s="793">
        <v>1992</v>
      </c>
      <c r="Y216" s="248">
        <v>92</v>
      </c>
    </row>
    <row r="217" spans="23:25" ht="12.75">
      <c r="W217" s="4">
        <v>10</v>
      </c>
      <c r="X217" s="793">
        <v>1993</v>
      </c>
      <c r="Y217" s="248">
        <v>93</v>
      </c>
    </row>
    <row r="218" spans="23:25" ht="12.75">
      <c r="W218" s="4">
        <v>11</v>
      </c>
      <c r="X218" s="793">
        <v>1994</v>
      </c>
      <c r="Y218" s="248">
        <v>94</v>
      </c>
    </row>
    <row r="219" spans="23:25" ht="12.75">
      <c r="W219" s="4">
        <v>12</v>
      </c>
      <c r="X219" s="793">
        <v>1995</v>
      </c>
      <c r="Y219" s="248">
        <v>95</v>
      </c>
    </row>
    <row r="220" spans="23:25" ht="12.75">
      <c r="W220" s="4">
        <v>13</v>
      </c>
      <c r="X220" s="793">
        <v>1996</v>
      </c>
      <c r="Y220" s="248">
        <v>96</v>
      </c>
    </row>
    <row r="221" spans="23:25" ht="12.75">
      <c r="W221" s="4">
        <v>14</v>
      </c>
      <c r="X221" s="793">
        <v>1997</v>
      </c>
      <c r="Y221" s="248">
        <v>97</v>
      </c>
    </row>
    <row r="222" spans="23:25" ht="12.75">
      <c r="W222" s="4">
        <v>15</v>
      </c>
      <c r="X222" s="793">
        <v>1998</v>
      </c>
      <c r="Y222" s="248">
        <v>98</v>
      </c>
    </row>
    <row r="223" spans="23:25" ht="12.75">
      <c r="W223" s="4">
        <v>16</v>
      </c>
      <c r="X223" s="793">
        <v>1999</v>
      </c>
      <c r="Y223" s="248">
        <v>99</v>
      </c>
    </row>
    <row r="224" spans="23:25" ht="12.75">
      <c r="W224" s="4">
        <v>17</v>
      </c>
      <c r="X224" s="793">
        <v>2000</v>
      </c>
      <c r="Y224" s="248" t="s">
        <v>578</v>
      </c>
    </row>
    <row r="225" spans="23:25" ht="12.75">
      <c r="W225" s="4">
        <v>18</v>
      </c>
      <c r="X225" s="793">
        <v>2001</v>
      </c>
      <c r="Y225" s="248" t="s">
        <v>579</v>
      </c>
    </row>
    <row r="226" spans="22:25" ht="12.75">
      <c r="V226" s="4" t="str">
        <f>IF(H70&gt;=1994,"MET","ERROR")</f>
        <v>ERROR</v>
      </c>
      <c r="W226" s="4">
        <v>19</v>
      </c>
      <c r="X226" s="793">
        <v>2002</v>
      </c>
      <c r="Y226" s="248" t="s">
        <v>580</v>
      </c>
    </row>
    <row r="227" spans="22:25" ht="12.75">
      <c r="V227" s="4" t="str">
        <f>IF(H81="YES","MET","ERROR")</f>
        <v>ERROR</v>
      </c>
      <c r="W227" s="4">
        <v>20</v>
      </c>
      <c r="X227" s="793">
        <v>2003</v>
      </c>
      <c r="Y227" s="248" t="s">
        <v>581</v>
      </c>
    </row>
  </sheetData>
  <sheetProtection password="E1BE" sheet="1" objects="1" scenarios="1"/>
  <mergeCells count="7">
    <mergeCell ref="L14:M14"/>
    <mergeCell ref="L12:M12"/>
    <mergeCell ref="L34:M34"/>
    <mergeCell ref="D20:M20"/>
    <mergeCell ref="H21:M21"/>
    <mergeCell ref="E22:G22"/>
    <mergeCell ref="K24:M24"/>
  </mergeCells>
  <dataValidations count="4">
    <dataValidation allowBlank="1" showInputMessage="1" showErrorMessage="1" prompt="Four Digit FFA Chapter Number Found on FFA Roster." sqref="M13"/>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 allowBlank="1" showInputMessage="1" showErrorMessage="1" prompt="Enter Home Zip Code" sqref="L26:M26"/>
    <dataValidation allowBlank="1" showInputMessage="1" showErrorMessage="1" prompt="Enter your&#10;e-mail address." sqref="K24:M24"/>
  </dataValidations>
  <printOptions horizontalCentered="1"/>
  <pageMargins left="0.5" right="0.5" top="0.5" bottom="0.5" header="0.5" footer="0.5"/>
  <pageSetup fitToHeight="1" fitToWidth="1" horizontalDpi="300" verticalDpi="300" orientation="portrait" scale="99" r:id="rId3"/>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J45" sqref="J45"/>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91" t="s">
        <v>544</v>
      </c>
      <c r="B1" s="92"/>
      <c r="C1" s="92"/>
      <c r="D1" s="92"/>
      <c r="E1" s="48"/>
      <c r="F1" s="92" t="s">
        <v>230</v>
      </c>
      <c r="G1" s="48"/>
      <c r="H1" s="48"/>
      <c r="I1" s="92"/>
      <c r="J1" s="48"/>
    </row>
    <row r="2" spans="1:10" ht="9.75" customHeight="1">
      <c r="A2" s="48"/>
      <c r="B2" s="48"/>
      <c r="C2" s="48"/>
      <c r="D2" s="48"/>
      <c r="E2" s="48"/>
      <c r="F2" s="48"/>
      <c r="G2" s="48"/>
      <c r="H2" s="48"/>
      <c r="I2" s="48"/>
      <c r="J2" s="48"/>
    </row>
    <row r="3" spans="1:10" ht="20.25">
      <c r="A3" s="80" t="s">
        <v>545</v>
      </c>
      <c r="C3" s="48"/>
      <c r="D3" s="48"/>
      <c r="E3" s="48"/>
      <c r="F3" s="48"/>
      <c r="G3" s="48"/>
      <c r="H3" s="48"/>
      <c r="I3" s="48"/>
      <c r="J3" s="48"/>
    </row>
    <row r="4" spans="1:10" ht="15">
      <c r="A4" s="48"/>
      <c r="B4" s="48"/>
      <c r="C4" s="48"/>
      <c r="D4" s="48"/>
      <c r="E4" s="48"/>
      <c r="F4" s="48"/>
      <c r="G4" s="48"/>
      <c r="H4" s="48"/>
      <c r="I4" s="48"/>
      <c r="J4" s="48"/>
    </row>
    <row r="5" spans="1:10" ht="20.25">
      <c r="A5" s="130">
        <f>Cover!$D$20</f>
        <v>0</v>
      </c>
      <c r="B5" s="130"/>
      <c r="C5" s="130"/>
      <c r="D5" s="130"/>
      <c r="E5" s="130"/>
      <c r="F5" s="130"/>
      <c r="G5" s="130"/>
      <c r="H5" s="130"/>
      <c r="I5" s="130"/>
      <c r="J5" s="125"/>
    </row>
    <row r="6" ht="20.25">
      <c r="J6" s="93"/>
    </row>
    <row r="7" spans="1:9" ht="20.25">
      <c r="A7" s="200" t="str">
        <f>Cover!$A$17</f>
        <v>USE ARROW TO THE RIGHT TO SELECT</v>
      </c>
      <c r="B7" s="130"/>
      <c r="C7" s="130"/>
      <c r="D7" s="130"/>
      <c r="E7" s="130"/>
      <c r="F7" s="130"/>
      <c r="G7" s="130"/>
      <c r="H7" s="130"/>
      <c r="I7" s="130"/>
    </row>
    <row r="8" spans="1:10" ht="15">
      <c r="A8" s="48"/>
      <c r="B8" s="48"/>
      <c r="C8" s="48"/>
      <c r="D8" s="48"/>
      <c r="E8" s="48"/>
      <c r="F8" s="48"/>
      <c r="G8" s="48"/>
      <c r="H8" s="48"/>
      <c r="I8" s="48"/>
      <c r="J8" s="48"/>
    </row>
    <row r="9" spans="2:10" ht="15">
      <c r="B9" s="94"/>
      <c r="C9" s="94"/>
      <c r="D9" s="94"/>
      <c r="E9" s="94"/>
      <c r="F9" s="94"/>
      <c r="G9" s="94"/>
      <c r="H9" s="94"/>
      <c r="I9" s="94"/>
      <c r="J9" s="94"/>
    </row>
    <row r="10" spans="1:10" ht="21.75" customHeight="1">
      <c r="A10" s="781" t="s">
        <v>553</v>
      </c>
      <c r="B10" s="781"/>
      <c r="C10" s="781"/>
      <c r="D10" s="781"/>
      <c r="E10" s="781"/>
      <c r="F10" s="781"/>
      <c r="G10" s="781"/>
      <c r="H10" s="781"/>
      <c r="I10" s="781"/>
      <c r="J10" s="94"/>
    </row>
    <row r="11" spans="1:10" ht="19.5" customHeight="1">
      <c r="A11" s="48"/>
      <c r="B11" s="48"/>
      <c r="C11" s="48"/>
      <c r="D11" s="48"/>
      <c r="E11" s="48"/>
      <c r="F11" s="48"/>
      <c r="G11" s="48"/>
      <c r="H11" s="48"/>
      <c r="I11" s="48"/>
      <c r="J11" s="48"/>
    </row>
    <row r="12" spans="2:10" ht="24" customHeight="1">
      <c r="B12" s="95"/>
      <c r="C12" s="95"/>
      <c r="D12" s="95"/>
      <c r="E12" s="95"/>
      <c r="F12" s="95"/>
      <c r="G12" s="95"/>
      <c r="H12" s="95"/>
      <c r="I12" s="95"/>
      <c r="J12" s="95"/>
    </row>
    <row r="13" spans="1:10" ht="19.5" customHeight="1">
      <c r="A13" s="48"/>
      <c r="B13" s="48"/>
      <c r="C13" s="48"/>
      <c r="D13" s="48"/>
      <c r="E13" s="48"/>
      <c r="F13" s="48"/>
      <c r="G13" s="48"/>
      <c r="H13" s="48"/>
      <c r="I13" s="48"/>
      <c r="J13" s="48"/>
    </row>
    <row r="14" spans="1:10" ht="19.5" customHeight="1">
      <c r="A14" s="48"/>
      <c r="B14" s="48"/>
      <c r="C14" s="48"/>
      <c r="D14" s="48"/>
      <c r="E14" s="48"/>
      <c r="F14" s="48"/>
      <c r="G14" s="48"/>
      <c r="H14" s="48"/>
      <c r="I14" s="48"/>
      <c r="J14" s="48"/>
    </row>
    <row r="15" spans="1:10" ht="19.5" customHeight="1">
      <c r="A15" s="48"/>
      <c r="B15" s="48"/>
      <c r="C15" s="48"/>
      <c r="D15" s="48"/>
      <c r="E15" s="48"/>
      <c r="F15" s="48"/>
      <c r="G15" s="48"/>
      <c r="H15" s="48"/>
      <c r="I15" s="48"/>
      <c r="J15" s="48"/>
    </row>
    <row r="16" spans="1:10" ht="19.5" customHeight="1">
      <c r="A16" s="48"/>
      <c r="B16" s="48"/>
      <c r="C16" s="48"/>
      <c r="D16" s="48"/>
      <c r="E16" s="48"/>
      <c r="F16" s="48"/>
      <c r="G16" s="48"/>
      <c r="H16" s="48"/>
      <c r="I16" s="48"/>
      <c r="J16" s="48"/>
    </row>
    <row r="17" spans="1:10" ht="19.5" customHeight="1">
      <c r="A17" s="48"/>
      <c r="B17" s="48"/>
      <c r="C17" s="48"/>
      <c r="D17" s="48"/>
      <c r="E17" s="48"/>
      <c r="F17" s="48"/>
      <c r="G17" s="48"/>
      <c r="H17" s="48"/>
      <c r="I17" s="48"/>
      <c r="J17" s="48"/>
    </row>
    <row r="18" spans="1:10" ht="19.5" customHeight="1">
      <c r="A18" s="48"/>
      <c r="B18" s="48"/>
      <c r="C18" s="48"/>
      <c r="D18" s="48"/>
      <c r="E18" s="48"/>
      <c r="F18" s="48"/>
      <c r="G18" s="48"/>
      <c r="H18" s="48"/>
      <c r="I18" s="48"/>
      <c r="J18" s="48"/>
    </row>
    <row r="19" spans="1:10" ht="19.5" customHeight="1">
      <c r="A19" s="129"/>
      <c r="B19" s="129"/>
      <c r="C19" s="129"/>
      <c r="D19" s="129"/>
      <c r="E19" s="129"/>
      <c r="F19" s="129"/>
      <c r="G19" s="129"/>
      <c r="H19" s="129"/>
      <c r="I19" s="129"/>
      <c r="J19" s="48"/>
    </row>
    <row r="20" spans="1:10" ht="19.5" customHeight="1">
      <c r="A20" s="48"/>
      <c r="B20" s="48"/>
      <c r="C20" s="48"/>
      <c r="D20" s="48"/>
      <c r="E20" s="48"/>
      <c r="F20" s="48"/>
      <c r="G20" s="48"/>
      <c r="H20" s="48"/>
      <c r="I20" s="48"/>
      <c r="J20" s="48"/>
    </row>
    <row r="21" spans="1:10" ht="19.5" customHeight="1">
      <c r="A21" s="48"/>
      <c r="B21" s="48"/>
      <c r="C21" s="48"/>
      <c r="D21" s="48"/>
      <c r="E21" s="48"/>
      <c r="F21" s="48"/>
      <c r="G21" s="48"/>
      <c r="H21" s="48"/>
      <c r="I21" s="48"/>
      <c r="J21" s="48"/>
    </row>
    <row r="22" spans="1:10" ht="19.5" customHeight="1">
      <c r="A22" s="48"/>
      <c r="B22" s="48"/>
      <c r="C22" s="48"/>
      <c r="D22" s="48"/>
      <c r="E22" s="48"/>
      <c r="F22" s="48"/>
      <c r="G22" s="48"/>
      <c r="H22" s="48"/>
      <c r="I22" s="48"/>
      <c r="J22" s="48"/>
    </row>
    <row r="23" ht="19.5" customHeight="1">
      <c r="J23" s="94"/>
    </row>
    <row r="24" spans="1:10" ht="19.5" customHeight="1">
      <c r="A24" s="48"/>
      <c r="B24" s="48"/>
      <c r="C24" s="48"/>
      <c r="D24" s="48"/>
      <c r="E24" s="48"/>
      <c r="F24" s="48"/>
      <c r="G24" s="48"/>
      <c r="H24" s="48"/>
      <c r="I24" s="48"/>
      <c r="J24" s="48"/>
    </row>
    <row r="25" spans="1:10" ht="19.5" customHeight="1">
      <c r="A25" s="48"/>
      <c r="B25" s="48"/>
      <c r="C25" s="48"/>
      <c r="D25" s="48"/>
      <c r="E25" s="48"/>
      <c r="F25" s="48"/>
      <c r="G25" s="48"/>
      <c r="H25" s="48"/>
      <c r="I25" s="48"/>
      <c r="J25" s="48"/>
    </row>
    <row r="26" spans="1:10" ht="19.5" customHeight="1">
      <c r="A26" s="48"/>
      <c r="B26" s="48"/>
      <c r="C26" s="48"/>
      <c r="D26" s="48"/>
      <c r="E26" s="48"/>
      <c r="F26" s="48"/>
      <c r="G26" s="48"/>
      <c r="H26" s="48"/>
      <c r="I26" s="48"/>
      <c r="J26" s="48"/>
    </row>
    <row r="27" spans="1:10" ht="19.5" customHeight="1">
      <c r="A27" s="48"/>
      <c r="B27" s="48"/>
      <c r="C27" s="48"/>
      <c r="D27" s="56"/>
      <c r="E27" s="48"/>
      <c r="F27" s="48"/>
      <c r="G27" s="48"/>
      <c r="H27" s="48"/>
      <c r="I27" s="48"/>
      <c r="J27" s="48"/>
    </row>
    <row r="28" spans="1:10" ht="19.5" customHeight="1">
      <c r="A28" s="48"/>
      <c r="B28" s="48"/>
      <c r="C28" s="48"/>
      <c r="D28" s="48"/>
      <c r="E28" s="48"/>
      <c r="F28" s="48"/>
      <c r="G28" s="48"/>
      <c r="H28" s="48"/>
      <c r="I28" s="48"/>
      <c r="J28" s="48"/>
    </row>
    <row r="29" spans="1:10" ht="19.5" customHeight="1">
      <c r="A29" s="48"/>
      <c r="B29" s="48"/>
      <c r="C29" s="48"/>
      <c r="D29" s="48"/>
      <c r="E29" s="48"/>
      <c r="F29" s="48"/>
      <c r="G29" s="48"/>
      <c r="H29" s="48"/>
      <c r="I29" s="48"/>
      <c r="J29" s="48"/>
    </row>
    <row r="30" spans="1:10" ht="19.5" customHeight="1">
      <c r="A30" s="48"/>
      <c r="B30" s="48"/>
      <c r="C30" s="48"/>
      <c r="D30" s="48"/>
      <c r="E30" s="48"/>
      <c r="F30" s="48"/>
      <c r="G30" s="48"/>
      <c r="H30" s="48"/>
      <c r="I30" s="48"/>
      <c r="J30" s="48"/>
    </row>
    <row r="31" spans="1:10" ht="19.5" customHeight="1">
      <c r="A31" s="48"/>
      <c r="B31" s="48"/>
      <c r="C31" s="48"/>
      <c r="D31" s="48"/>
      <c r="E31" s="48"/>
      <c r="F31" s="48"/>
      <c r="G31" s="48"/>
      <c r="H31" s="48"/>
      <c r="I31" s="48"/>
      <c r="J31" s="48"/>
    </row>
    <row r="32" spans="1:10" ht="19.5" customHeight="1">
      <c r="A32" s="48"/>
      <c r="B32" s="48"/>
      <c r="C32" s="48"/>
      <c r="D32" s="48"/>
      <c r="E32" s="48"/>
      <c r="F32" s="48"/>
      <c r="G32" s="48"/>
      <c r="H32" s="48"/>
      <c r="I32" s="48"/>
      <c r="J32" s="48"/>
    </row>
    <row r="33" spans="1:10" ht="19.5" customHeight="1">
      <c r="A33" s="48"/>
      <c r="B33" s="48"/>
      <c r="C33" s="48"/>
      <c r="D33" s="48"/>
      <c r="E33" s="48"/>
      <c r="F33" s="48"/>
      <c r="G33" s="48"/>
      <c r="H33" s="48"/>
      <c r="I33" s="48"/>
      <c r="J33" s="48"/>
    </row>
    <row r="34" spans="1:10" ht="19.5" customHeight="1">
      <c r="A34" s="48"/>
      <c r="B34" s="48"/>
      <c r="C34" s="48"/>
      <c r="D34" s="48"/>
      <c r="E34" s="48"/>
      <c r="F34" s="48"/>
      <c r="G34" s="48"/>
      <c r="H34" s="48"/>
      <c r="I34" s="48"/>
      <c r="J34" s="48"/>
    </row>
    <row r="35" spans="1:10" ht="19.5" customHeight="1">
      <c r="A35" s="48"/>
      <c r="B35" s="48"/>
      <c r="C35" s="48"/>
      <c r="D35" s="48"/>
      <c r="E35" s="48"/>
      <c r="F35" s="48"/>
      <c r="G35" s="48"/>
      <c r="H35" s="48"/>
      <c r="I35" s="48"/>
      <c r="J35" s="48"/>
    </row>
    <row r="36" spans="1:10" ht="19.5" customHeight="1">
      <c r="A36" s="48"/>
      <c r="B36" s="48"/>
      <c r="C36" s="48"/>
      <c r="D36" s="48"/>
      <c r="E36" s="48"/>
      <c r="F36" s="48"/>
      <c r="G36" s="48"/>
      <c r="H36" s="48"/>
      <c r="I36" s="48"/>
      <c r="J36" s="48"/>
    </row>
    <row r="37" spans="1:9" ht="15">
      <c r="A37" s="126" t="str">
        <f>Cover!$A$59</f>
        <v>      Our House Enterprises</v>
      </c>
      <c r="B37" s="96"/>
      <c r="C37" s="94"/>
      <c r="D37" s="94"/>
      <c r="E37" s="94"/>
      <c r="F37" s="94"/>
      <c r="H37" s="127" t="str">
        <f>Cover!$K$59</f>
        <v>(  )</v>
      </c>
      <c r="I37" s="779">
        <f ca="1">NOW()</f>
        <v>41311.69183159722</v>
      </c>
    </row>
    <row r="38" spans="2:10" ht="15">
      <c r="B38" s="94"/>
      <c r="C38" s="94"/>
      <c r="D38" s="94"/>
      <c r="E38" s="94"/>
      <c r="F38" s="94"/>
      <c r="G38" s="94"/>
      <c r="H38" s="94"/>
      <c r="I38" s="94"/>
      <c r="J38" s="94"/>
    </row>
    <row r="39" ht="12.75">
      <c r="E39" s="53"/>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3.xml><?xml version="1.0" encoding="utf-8"?>
<worksheet xmlns="http://schemas.openxmlformats.org/spreadsheetml/2006/main" xmlns:r="http://schemas.openxmlformats.org/officeDocument/2006/relationships">
  <dimension ref="A1:AA136"/>
  <sheetViews>
    <sheetView zoomScalePageLayoutView="0" workbookViewId="0" topLeftCell="A1">
      <selection activeCell="B73" sqref="B73:F73"/>
    </sheetView>
  </sheetViews>
  <sheetFormatPr defaultColWidth="9.140625" defaultRowHeight="12.75"/>
  <cols>
    <col min="1" max="1" width="9.140625" style="844" customWidth="1"/>
    <col min="2" max="2" width="13.57421875" style="844" customWidth="1"/>
    <col min="3" max="7" width="9.140625" style="844" customWidth="1"/>
    <col min="8" max="8" width="13.7109375" style="844" bestFit="1" customWidth="1"/>
    <col min="9" max="9" width="24.57421875" style="844" customWidth="1"/>
    <col min="10" max="16384" width="9.140625" style="844" customWidth="1"/>
  </cols>
  <sheetData>
    <row r="1" spans="1:27" ht="22.5">
      <c r="A1" s="885" t="s">
        <v>631</v>
      </c>
      <c r="B1" s="885"/>
      <c r="C1" s="885"/>
      <c r="D1" s="885"/>
      <c r="E1" s="885"/>
      <c r="F1" s="885"/>
      <c r="G1" s="885"/>
      <c r="H1" s="885"/>
      <c r="I1" s="885"/>
      <c r="J1" s="843"/>
      <c r="K1" s="843"/>
      <c r="L1" s="843"/>
      <c r="M1" s="843"/>
      <c r="N1" s="843"/>
      <c r="O1" s="843"/>
      <c r="V1" s="844" t="s">
        <v>632</v>
      </c>
      <c r="AA1" s="844" t="s">
        <v>632</v>
      </c>
    </row>
    <row r="2" spans="1:27" ht="15">
      <c r="A2" s="845" t="s">
        <v>633</v>
      </c>
      <c r="B2" s="845"/>
      <c r="C2" s="845"/>
      <c r="D2" s="845"/>
      <c r="E2" s="845"/>
      <c r="F2" s="845"/>
      <c r="G2" s="845"/>
      <c r="H2" s="845"/>
      <c r="I2" s="845"/>
      <c r="J2" s="843"/>
      <c r="K2" s="843"/>
      <c r="L2" s="843"/>
      <c r="M2" s="843"/>
      <c r="N2" s="843"/>
      <c r="O2" s="843"/>
      <c r="V2" s="844" t="s">
        <v>634</v>
      </c>
      <c r="AA2" s="844" t="s">
        <v>68</v>
      </c>
    </row>
    <row r="3" spans="1:27" ht="15">
      <c r="A3" s="845" t="s">
        <v>635</v>
      </c>
      <c r="B3" s="845"/>
      <c r="C3" s="845"/>
      <c r="D3" s="845"/>
      <c r="E3" s="845"/>
      <c r="F3" s="845"/>
      <c r="G3" s="845"/>
      <c r="H3" s="845"/>
      <c r="I3" s="845"/>
      <c r="J3" s="843"/>
      <c r="K3" s="843"/>
      <c r="L3" s="843"/>
      <c r="M3" s="843"/>
      <c r="N3" s="843"/>
      <c r="O3" s="843"/>
      <c r="V3" s="844" t="s">
        <v>636</v>
      </c>
      <c r="AA3" s="844" t="s">
        <v>69</v>
      </c>
    </row>
    <row r="4" spans="1:22" ht="15">
      <c r="A4" s="886"/>
      <c r="B4" s="886"/>
      <c r="C4" s="886"/>
      <c r="D4" s="886"/>
      <c r="E4" s="886"/>
      <c r="F4" s="886"/>
      <c r="G4" s="886"/>
      <c r="H4" s="886"/>
      <c r="I4" s="886"/>
      <c r="J4" s="843"/>
      <c r="K4" s="843"/>
      <c r="L4" s="843"/>
      <c r="M4" s="843"/>
      <c r="N4" s="843"/>
      <c r="O4" s="843"/>
      <c r="V4" s="844" t="s">
        <v>637</v>
      </c>
    </row>
    <row r="5" spans="1:27" ht="15">
      <c r="A5" s="847" t="s">
        <v>638</v>
      </c>
      <c r="B5" s="847"/>
      <c r="C5" s="847"/>
      <c r="D5" s="847"/>
      <c r="E5" s="847"/>
      <c r="F5" s="847"/>
      <c r="G5" s="843"/>
      <c r="H5" s="843"/>
      <c r="I5" s="843"/>
      <c r="J5" s="843"/>
      <c r="K5" s="843"/>
      <c r="L5" s="843"/>
      <c r="M5" s="843"/>
      <c r="N5" s="843"/>
      <c r="O5" s="843"/>
      <c r="V5" s="844" t="s">
        <v>639</v>
      </c>
      <c r="AA5" s="848" t="s">
        <v>632</v>
      </c>
    </row>
    <row r="6" spans="1:27" ht="15">
      <c r="A6" s="843"/>
      <c r="B6" s="872" t="s">
        <v>632</v>
      </c>
      <c r="C6" s="873"/>
      <c r="D6" s="873"/>
      <c r="E6" s="873"/>
      <c r="F6" s="874"/>
      <c r="G6" s="887"/>
      <c r="H6" s="888"/>
      <c r="I6" s="888"/>
      <c r="J6" s="843"/>
      <c r="K6" s="843"/>
      <c r="L6" s="843"/>
      <c r="M6" s="843"/>
      <c r="N6" s="843"/>
      <c r="O6" s="843"/>
      <c r="V6" s="844" t="s">
        <v>640</v>
      </c>
      <c r="AA6" s="848">
        <v>13</v>
      </c>
    </row>
    <row r="7" spans="1:27" ht="15">
      <c r="A7" s="888"/>
      <c r="B7" s="888"/>
      <c r="C7" s="888"/>
      <c r="D7" s="888"/>
      <c r="E7" s="888"/>
      <c r="F7" s="888"/>
      <c r="G7" s="888"/>
      <c r="H7" s="888"/>
      <c r="I7" s="888"/>
      <c r="J7" s="843"/>
      <c r="K7" s="843"/>
      <c r="L7" s="843"/>
      <c r="M7" s="843"/>
      <c r="N7" s="843"/>
      <c r="O7" s="843"/>
      <c r="V7" s="844" t="s">
        <v>641</v>
      </c>
      <c r="AA7" s="848">
        <v>14</v>
      </c>
    </row>
    <row r="8" spans="1:27" ht="15">
      <c r="A8" s="847" t="s">
        <v>642</v>
      </c>
      <c r="B8" s="847"/>
      <c r="C8" s="847"/>
      <c r="D8" s="847"/>
      <c r="E8" s="843"/>
      <c r="F8" s="843"/>
      <c r="G8" s="843"/>
      <c r="H8" s="843"/>
      <c r="I8" s="843"/>
      <c r="J8" s="843"/>
      <c r="K8" s="843"/>
      <c r="L8" s="843"/>
      <c r="M8" s="843"/>
      <c r="N8" s="843"/>
      <c r="O8" s="843"/>
      <c r="AA8" s="848">
        <v>15</v>
      </c>
    </row>
    <row r="9" spans="1:27" ht="15">
      <c r="A9" s="889"/>
      <c r="B9" s="890"/>
      <c r="C9" s="890"/>
      <c r="D9" s="890"/>
      <c r="E9" s="890"/>
      <c r="F9" s="890"/>
      <c r="G9" s="890"/>
      <c r="H9" s="890"/>
      <c r="I9" s="891"/>
      <c r="J9" s="843"/>
      <c r="K9" s="843"/>
      <c r="L9" s="843"/>
      <c r="M9" s="843"/>
      <c r="N9" s="843"/>
      <c r="O9" s="843"/>
      <c r="V9" s="844" t="s">
        <v>632</v>
      </c>
      <c r="AA9" s="848">
        <v>16</v>
      </c>
    </row>
    <row r="10" spans="1:27" ht="15">
      <c r="A10" s="892"/>
      <c r="B10" s="893"/>
      <c r="C10" s="893"/>
      <c r="D10" s="893"/>
      <c r="E10" s="893"/>
      <c r="F10" s="893"/>
      <c r="G10" s="893"/>
      <c r="H10" s="893"/>
      <c r="I10" s="894"/>
      <c r="J10" s="843"/>
      <c r="K10" s="843"/>
      <c r="L10" s="843"/>
      <c r="M10" s="843"/>
      <c r="N10" s="843"/>
      <c r="O10" s="843"/>
      <c r="V10" s="844" t="s">
        <v>643</v>
      </c>
      <c r="AA10" s="848">
        <v>17</v>
      </c>
    </row>
    <row r="11" spans="1:27" ht="15">
      <c r="A11" s="892"/>
      <c r="B11" s="893"/>
      <c r="C11" s="893"/>
      <c r="D11" s="893"/>
      <c r="E11" s="893"/>
      <c r="F11" s="893"/>
      <c r="G11" s="893"/>
      <c r="H11" s="893"/>
      <c r="I11" s="894"/>
      <c r="J11" s="843"/>
      <c r="K11" s="843"/>
      <c r="L11" s="843"/>
      <c r="M11" s="843"/>
      <c r="N11" s="843"/>
      <c r="O11" s="843"/>
      <c r="V11" s="844" t="s">
        <v>644</v>
      </c>
      <c r="AA11" s="848">
        <v>18</v>
      </c>
    </row>
    <row r="12" spans="1:27" ht="15">
      <c r="A12" s="895"/>
      <c r="B12" s="896"/>
      <c r="C12" s="896"/>
      <c r="D12" s="896"/>
      <c r="E12" s="896"/>
      <c r="F12" s="896"/>
      <c r="G12" s="896"/>
      <c r="H12" s="896"/>
      <c r="I12" s="897"/>
      <c r="J12" s="843"/>
      <c r="K12" s="843"/>
      <c r="L12" s="843"/>
      <c r="M12" s="843"/>
      <c r="N12" s="843"/>
      <c r="O12" s="843"/>
      <c r="AA12" s="848" t="s">
        <v>645</v>
      </c>
    </row>
    <row r="13" spans="1:22" ht="15">
      <c r="A13" s="843"/>
      <c r="B13" s="843"/>
      <c r="C13" s="843"/>
      <c r="D13" s="843"/>
      <c r="E13" s="843"/>
      <c r="F13" s="843"/>
      <c r="G13" s="843"/>
      <c r="H13" s="843"/>
      <c r="I13" s="843"/>
      <c r="J13" s="843"/>
      <c r="K13" s="843"/>
      <c r="L13" s="843"/>
      <c r="M13" s="843"/>
      <c r="N13" s="843"/>
      <c r="O13" s="843"/>
      <c r="V13" s="844" t="s">
        <v>632</v>
      </c>
    </row>
    <row r="14" spans="1:22" ht="15">
      <c r="A14" s="847" t="s">
        <v>646</v>
      </c>
      <c r="B14" s="843"/>
      <c r="C14" s="843"/>
      <c r="D14" s="843"/>
      <c r="E14" s="843"/>
      <c r="F14" s="843"/>
      <c r="G14" s="843"/>
      <c r="H14" s="843"/>
      <c r="I14" s="843"/>
      <c r="J14" s="843"/>
      <c r="K14" s="843"/>
      <c r="L14" s="843"/>
      <c r="M14" s="843"/>
      <c r="N14" s="843"/>
      <c r="O14" s="843"/>
      <c r="V14" s="844" t="s">
        <v>647</v>
      </c>
    </row>
    <row r="15" spans="1:22" ht="15">
      <c r="A15" s="843"/>
      <c r="B15" s="872" t="s">
        <v>632</v>
      </c>
      <c r="C15" s="873"/>
      <c r="D15" s="873"/>
      <c r="E15" s="873"/>
      <c r="F15" s="874"/>
      <c r="G15" s="843"/>
      <c r="H15" s="843"/>
      <c r="I15" s="843"/>
      <c r="J15" s="843"/>
      <c r="K15" s="843"/>
      <c r="L15" s="843"/>
      <c r="M15" s="843"/>
      <c r="N15" s="843"/>
      <c r="O15" s="843"/>
      <c r="V15" s="844" t="s">
        <v>648</v>
      </c>
    </row>
    <row r="16" spans="1:22" ht="15">
      <c r="A16" s="843"/>
      <c r="B16" s="843"/>
      <c r="C16" s="843"/>
      <c r="D16" s="843"/>
      <c r="E16" s="843"/>
      <c r="F16" s="843"/>
      <c r="G16" s="843"/>
      <c r="H16" s="843"/>
      <c r="I16" s="843"/>
      <c r="J16" s="843"/>
      <c r="K16" s="843"/>
      <c r="L16" s="843"/>
      <c r="M16" s="843"/>
      <c r="N16" s="843"/>
      <c r="O16" s="843"/>
      <c r="V16" s="844" t="s">
        <v>649</v>
      </c>
    </row>
    <row r="17" spans="1:22" ht="15">
      <c r="A17" s="847" t="s">
        <v>650</v>
      </c>
      <c r="B17" s="843"/>
      <c r="C17" s="843"/>
      <c r="D17" s="843"/>
      <c r="E17" s="843"/>
      <c r="F17" s="843"/>
      <c r="G17" s="843"/>
      <c r="H17" s="843"/>
      <c r="I17" s="843"/>
      <c r="J17" s="843"/>
      <c r="K17" s="843"/>
      <c r="L17" s="843"/>
      <c r="M17" s="843"/>
      <c r="N17" s="843"/>
      <c r="O17" s="843"/>
      <c r="V17" s="844" t="s">
        <v>651</v>
      </c>
    </row>
    <row r="18" spans="1:22" ht="15">
      <c r="A18" s="843"/>
      <c r="B18" s="875">
        <v>0</v>
      </c>
      <c r="C18" s="876"/>
      <c r="D18" s="877"/>
      <c r="E18" s="843"/>
      <c r="F18" s="843"/>
      <c r="G18" s="843"/>
      <c r="H18" s="843"/>
      <c r="I18" s="843"/>
      <c r="J18" s="843"/>
      <c r="K18" s="843"/>
      <c r="L18" s="843"/>
      <c r="M18" s="843"/>
      <c r="N18" s="843"/>
      <c r="O18" s="843"/>
      <c r="V18" s="844" t="s">
        <v>652</v>
      </c>
    </row>
    <row r="19" spans="1:22" ht="15">
      <c r="A19" s="843"/>
      <c r="B19" s="843"/>
      <c r="C19" s="843"/>
      <c r="D19" s="843"/>
      <c r="E19" s="843"/>
      <c r="F19" s="843"/>
      <c r="G19" s="843"/>
      <c r="H19" s="843"/>
      <c r="I19" s="843"/>
      <c r="J19" s="843"/>
      <c r="K19" s="843"/>
      <c r="L19" s="843"/>
      <c r="M19" s="843"/>
      <c r="N19" s="843"/>
      <c r="O19" s="843"/>
      <c r="V19" s="844" t="s">
        <v>653</v>
      </c>
    </row>
    <row r="20" spans="1:22" ht="15">
      <c r="A20" s="847" t="s">
        <v>654</v>
      </c>
      <c r="B20" s="843"/>
      <c r="C20" s="843"/>
      <c r="D20" s="843"/>
      <c r="E20" s="843"/>
      <c r="F20" s="843"/>
      <c r="G20" s="843"/>
      <c r="H20" s="843"/>
      <c r="I20" s="843"/>
      <c r="J20" s="843"/>
      <c r="K20" s="843"/>
      <c r="L20" s="843"/>
      <c r="M20" s="843"/>
      <c r="N20" s="843"/>
      <c r="O20" s="843"/>
      <c r="V20" s="844" t="s">
        <v>655</v>
      </c>
    </row>
    <row r="21" spans="1:22" ht="15">
      <c r="A21" s="843"/>
      <c r="B21" s="849" t="s">
        <v>632</v>
      </c>
      <c r="C21" s="843" t="s">
        <v>656</v>
      </c>
      <c r="D21" s="843"/>
      <c r="E21" s="843"/>
      <c r="F21" s="843"/>
      <c r="G21" s="843"/>
      <c r="H21" s="843"/>
      <c r="I21" s="843"/>
      <c r="J21" s="843"/>
      <c r="K21" s="843"/>
      <c r="L21" s="843"/>
      <c r="M21" s="843"/>
      <c r="N21" s="843"/>
      <c r="O21" s="843"/>
      <c r="V21" s="844" t="s">
        <v>657</v>
      </c>
    </row>
    <row r="22" spans="1:15" ht="15">
      <c r="A22" s="843"/>
      <c r="B22" s="849" t="s">
        <v>632</v>
      </c>
      <c r="C22" s="843" t="s">
        <v>658</v>
      </c>
      <c r="D22" s="843"/>
      <c r="E22" s="843"/>
      <c r="F22" s="843"/>
      <c r="G22" s="843"/>
      <c r="H22" s="843"/>
      <c r="I22" s="843"/>
      <c r="J22" s="843"/>
      <c r="K22" s="843"/>
      <c r="L22" s="843"/>
      <c r="M22" s="843"/>
      <c r="N22" s="843"/>
      <c r="O22" s="843"/>
    </row>
    <row r="23" spans="1:15" ht="15">
      <c r="A23" s="843"/>
      <c r="B23" s="849" t="s">
        <v>632</v>
      </c>
      <c r="C23" s="843" t="s">
        <v>659</v>
      </c>
      <c r="D23" s="843"/>
      <c r="E23" s="843"/>
      <c r="F23" s="843"/>
      <c r="G23" s="843"/>
      <c r="H23" s="843"/>
      <c r="I23" s="843"/>
      <c r="J23" s="843"/>
      <c r="K23" s="843"/>
      <c r="L23" s="843"/>
      <c r="M23" s="843"/>
      <c r="N23" s="843"/>
      <c r="O23" s="843"/>
    </row>
    <row r="24" spans="1:22" ht="15">
      <c r="A24" s="843"/>
      <c r="B24" s="849" t="s">
        <v>632</v>
      </c>
      <c r="C24" s="843" t="s">
        <v>660</v>
      </c>
      <c r="D24" s="843"/>
      <c r="E24" s="843"/>
      <c r="F24" s="843"/>
      <c r="G24" s="843"/>
      <c r="H24" s="843"/>
      <c r="I24" s="843"/>
      <c r="J24" s="843"/>
      <c r="K24" s="843"/>
      <c r="L24" s="843"/>
      <c r="M24" s="843"/>
      <c r="N24" s="843"/>
      <c r="O24" s="843"/>
      <c r="V24" s="844" t="s">
        <v>632</v>
      </c>
    </row>
    <row r="25" spans="1:22" ht="15">
      <c r="A25" s="843"/>
      <c r="B25" s="849" t="s">
        <v>632</v>
      </c>
      <c r="C25" s="843" t="s">
        <v>661</v>
      </c>
      <c r="D25" s="843"/>
      <c r="E25" s="843"/>
      <c r="F25" s="843"/>
      <c r="G25" s="843"/>
      <c r="H25" s="843"/>
      <c r="I25" s="843"/>
      <c r="J25" s="843"/>
      <c r="K25" s="843"/>
      <c r="L25" s="843"/>
      <c r="M25" s="843"/>
      <c r="N25" s="843"/>
      <c r="O25" s="843"/>
      <c r="V25" s="844" t="s">
        <v>662</v>
      </c>
    </row>
    <row r="26" spans="1:22" ht="15">
      <c r="A26" s="843"/>
      <c r="B26" s="849" t="s">
        <v>632</v>
      </c>
      <c r="C26" s="843" t="s">
        <v>663</v>
      </c>
      <c r="D26" s="843"/>
      <c r="E26" s="843"/>
      <c r="F26" s="843"/>
      <c r="G26" s="843"/>
      <c r="H26" s="843"/>
      <c r="I26" s="843"/>
      <c r="J26" s="843"/>
      <c r="K26" s="843"/>
      <c r="L26" s="843"/>
      <c r="M26" s="843"/>
      <c r="N26" s="843"/>
      <c r="O26" s="843"/>
      <c r="V26" s="844" t="s">
        <v>664</v>
      </c>
    </row>
    <row r="27" spans="1:22" ht="15">
      <c r="A27" s="843"/>
      <c r="B27" s="849" t="s">
        <v>632</v>
      </c>
      <c r="C27" s="843" t="s">
        <v>665</v>
      </c>
      <c r="D27" s="843"/>
      <c r="E27" s="843"/>
      <c r="F27" s="843"/>
      <c r="G27" s="843"/>
      <c r="H27" s="843"/>
      <c r="I27" s="843"/>
      <c r="J27" s="843"/>
      <c r="K27" s="843"/>
      <c r="L27" s="843"/>
      <c r="M27" s="843"/>
      <c r="N27" s="843"/>
      <c r="O27" s="843"/>
      <c r="V27" s="844" t="s">
        <v>666</v>
      </c>
    </row>
    <row r="28" spans="1:22" ht="15">
      <c r="A28" s="843"/>
      <c r="B28" s="843"/>
      <c r="C28" s="843" t="s">
        <v>667</v>
      </c>
      <c r="D28" s="843"/>
      <c r="E28" s="872"/>
      <c r="F28" s="873"/>
      <c r="G28" s="873"/>
      <c r="H28" s="873"/>
      <c r="I28" s="874"/>
      <c r="J28" s="843"/>
      <c r="K28" s="843"/>
      <c r="L28" s="843"/>
      <c r="M28" s="843"/>
      <c r="N28" s="843"/>
      <c r="O28" s="843"/>
      <c r="V28" s="844" t="s">
        <v>668</v>
      </c>
    </row>
    <row r="29" spans="1:22" ht="15">
      <c r="A29" s="843"/>
      <c r="B29" s="843"/>
      <c r="C29" s="843"/>
      <c r="D29" s="843"/>
      <c r="E29" s="843"/>
      <c r="F29" s="843"/>
      <c r="G29" s="843"/>
      <c r="H29" s="843"/>
      <c r="I29" s="843"/>
      <c r="J29" s="843"/>
      <c r="K29" s="843"/>
      <c r="L29" s="843"/>
      <c r="M29" s="843"/>
      <c r="N29" s="843"/>
      <c r="O29" s="843"/>
      <c r="V29" s="844" t="s">
        <v>669</v>
      </c>
    </row>
    <row r="30" spans="1:22" ht="15">
      <c r="A30" s="847" t="s">
        <v>670</v>
      </c>
      <c r="B30" s="843"/>
      <c r="C30" s="843"/>
      <c r="D30" s="843"/>
      <c r="E30" s="843"/>
      <c r="F30" s="843"/>
      <c r="G30" s="843"/>
      <c r="H30" s="843"/>
      <c r="I30" s="843"/>
      <c r="J30" s="843"/>
      <c r="K30" s="843"/>
      <c r="L30" s="843"/>
      <c r="M30" s="843"/>
      <c r="N30" s="843"/>
      <c r="O30" s="843"/>
      <c r="V30" s="844" t="s">
        <v>671</v>
      </c>
    </row>
    <row r="31" spans="1:22" ht="15">
      <c r="A31" s="843"/>
      <c r="B31" s="872" t="s">
        <v>632</v>
      </c>
      <c r="C31" s="873"/>
      <c r="D31" s="873"/>
      <c r="E31" s="873"/>
      <c r="F31" s="873"/>
      <c r="G31" s="873"/>
      <c r="H31" s="874"/>
      <c r="I31" s="843"/>
      <c r="J31" s="843"/>
      <c r="K31" s="843"/>
      <c r="L31" s="843"/>
      <c r="M31" s="843"/>
      <c r="N31" s="843"/>
      <c r="O31" s="843"/>
      <c r="V31" s="844" t="s">
        <v>665</v>
      </c>
    </row>
    <row r="32" spans="1:15" ht="15">
      <c r="A32" s="843"/>
      <c r="B32" s="843"/>
      <c r="C32" s="843"/>
      <c r="D32" s="843"/>
      <c r="E32" s="843"/>
      <c r="F32" s="843"/>
      <c r="G32" s="843"/>
      <c r="H32" s="843"/>
      <c r="I32" s="843"/>
      <c r="J32" s="843"/>
      <c r="K32" s="843"/>
      <c r="L32" s="843"/>
      <c r="M32" s="843"/>
      <c r="N32" s="843"/>
      <c r="O32" s="843"/>
    </row>
    <row r="33" spans="1:22" ht="15">
      <c r="A33" s="847" t="s">
        <v>672</v>
      </c>
      <c r="B33" s="843"/>
      <c r="C33" s="843"/>
      <c r="D33" s="843"/>
      <c r="E33" s="843"/>
      <c r="F33" s="843"/>
      <c r="G33" s="843"/>
      <c r="H33" s="843"/>
      <c r="I33" s="843"/>
      <c r="J33" s="843"/>
      <c r="K33" s="843"/>
      <c r="L33" s="843"/>
      <c r="M33" s="843"/>
      <c r="N33" s="843"/>
      <c r="O33" s="843"/>
      <c r="V33" s="844" t="s">
        <v>632</v>
      </c>
    </row>
    <row r="34" spans="1:22" ht="15">
      <c r="A34" s="843"/>
      <c r="B34" s="872" t="s">
        <v>632</v>
      </c>
      <c r="C34" s="873"/>
      <c r="D34" s="873"/>
      <c r="E34" s="873"/>
      <c r="F34" s="874"/>
      <c r="G34" s="843"/>
      <c r="H34" s="843"/>
      <c r="I34" s="843"/>
      <c r="J34" s="843"/>
      <c r="K34" s="843"/>
      <c r="L34" s="843"/>
      <c r="M34" s="843"/>
      <c r="N34" s="843"/>
      <c r="O34" s="843"/>
      <c r="V34" s="844" t="s">
        <v>643</v>
      </c>
    </row>
    <row r="35" spans="1:22" ht="15">
      <c r="A35" s="843"/>
      <c r="B35" s="843"/>
      <c r="C35" s="843"/>
      <c r="D35" s="843"/>
      <c r="E35" s="843"/>
      <c r="F35" s="843"/>
      <c r="G35" s="843"/>
      <c r="H35" s="843"/>
      <c r="I35" s="843"/>
      <c r="J35" s="843"/>
      <c r="K35" s="843"/>
      <c r="L35" s="843"/>
      <c r="M35" s="843"/>
      <c r="N35" s="843"/>
      <c r="O35" s="843"/>
      <c r="V35" s="844" t="s">
        <v>644</v>
      </c>
    </row>
    <row r="36" spans="1:15" ht="15">
      <c r="A36" s="847" t="s">
        <v>673</v>
      </c>
      <c r="B36" s="843"/>
      <c r="C36" s="843"/>
      <c r="D36" s="843"/>
      <c r="E36" s="843"/>
      <c r="F36" s="843"/>
      <c r="G36" s="843"/>
      <c r="H36" s="843"/>
      <c r="I36" s="843"/>
      <c r="J36" s="843"/>
      <c r="K36" s="843"/>
      <c r="L36" s="843"/>
      <c r="M36" s="843"/>
      <c r="N36" s="843"/>
      <c r="O36" s="843"/>
    </row>
    <row r="37" spans="1:15" ht="15">
      <c r="A37" s="843"/>
      <c r="B37" s="872" t="s">
        <v>632</v>
      </c>
      <c r="C37" s="873"/>
      <c r="D37" s="873"/>
      <c r="E37" s="873"/>
      <c r="F37" s="874"/>
      <c r="G37" s="857"/>
      <c r="H37" s="843"/>
      <c r="I37" s="843"/>
      <c r="J37" s="843"/>
      <c r="K37" s="843"/>
      <c r="L37" s="843"/>
      <c r="M37" s="843"/>
      <c r="N37" s="843"/>
      <c r="O37" s="843"/>
    </row>
    <row r="38" spans="1:15" ht="15">
      <c r="A38" s="843"/>
      <c r="B38" s="843"/>
      <c r="C38" s="843"/>
      <c r="D38" s="843"/>
      <c r="E38" s="843"/>
      <c r="F38" s="843"/>
      <c r="G38" s="843"/>
      <c r="H38" s="843"/>
      <c r="I38" s="843"/>
      <c r="J38" s="843"/>
      <c r="K38" s="843"/>
      <c r="L38" s="843"/>
      <c r="M38" s="843"/>
      <c r="N38" s="843"/>
      <c r="O38" s="843"/>
    </row>
    <row r="39" spans="1:15" ht="15">
      <c r="A39" s="847" t="s">
        <v>674</v>
      </c>
      <c r="B39" s="843"/>
      <c r="C39" s="843"/>
      <c r="D39" s="843"/>
      <c r="E39" s="843"/>
      <c r="F39" s="843"/>
      <c r="G39" s="843"/>
      <c r="H39" s="843"/>
      <c r="I39" s="843"/>
      <c r="J39" s="843"/>
      <c r="K39" s="843"/>
      <c r="L39" s="843"/>
      <c r="M39" s="843"/>
      <c r="N39" s="843"/>
      <c r="O39" s="843"/>
    </row>
    <row r="40" spans="1:15" ht="15">
      <c r="A40" s="843"/>
      <c r="B40" s="872" t="s">
        <v>632</v>
      </c>
      <c r="C40" s="873"/>
      <c r="D40" s="873"/>
      <c r="E40" s="873"/>
      <c r="F40" s="874"/>
      <c r="G40" s="858"/>
      <c r="H40" s="843"/>
      <c r="I40" s="843"/>
      <c r="J40" s="843"/>
      <c r="K40" s="843"/>
      <c r="L40" s="843"/>
      <c r="M40" s="843"/>
      <c r="N40" s="843"/>
      <c r="O40" s="843"/>
    </row>
    <row r="41" spans="1:15" ht="15">
      <c r="A41" s="843"/>
      <c r="B41" s="843"/>
      <c r="C41" s="843"/>
      <c r="D41" s="843"/>
      <c r="E41" s="843"/>
      <c r="F41" s="843"/>
      <c r="G41" s="843"/>
      <c r="H41" s="843"/>
      <c r="I41" s="843"/>
      <c r="J41" s="843"/>
      <c r="K41" s="843"/>
      <c r="L41" s="843"/>
      <c r="M41" s="843"/>
      <c r="N41" s="843"/>
      <c r="O41" s="843"/>
    </row>
    <row r="42" spans="1:15" ht="15">
      <c r="A42" s="847" t="s">
        <v>675</v>
      </c>
      <c r="B42" s="843"/>
      <c r="C42" s="843"/>
      <c r="D42" s="843"/>
      <c r="E42" s="843"/>
      <c r="F42" s="843"/>
      <c r="G42" s="843"/>
      <c r="H42" s="843"/>
      <c r="I42" s="843"/>
      <c r="J42" s="843"/>
      <c r="K42" s="843"/>
      <c r="L42" s="843"/>
      <c r="M42" s="843"/>
      <c r="N42" s="843"/>
      <c r="O42" s="843"/>
    </row>
    <row r="43" spans="1:15" ht="15">
      <c r="A43" s="843"/>
      <c r="B43" s="872" t="s">
        <v>632</v>
      </c>
      <c r="C43" s="873"/>
      <c r="D43" s="873"/>
      <c r="E43" s="873"/>
      <c r="F43" s="874"/>
      <c r="G43" s="859"/>
      <c r="H43" s="843"/>
      <c r="I43" s="843"/>
      <c r="J43" s="843"/>
      <c r="K43" s="843"/>
      <c r="L43" s="843"/>
      <c r="M43" s="843"/>
      <c r="N43" s="843"/>
      <c r="O43" s="843"/>
    </row>
    <row r="44" spans="1:15" ht="15">
      <c r="A44" s="843"/>
      <c r="B44" s="843"/>
      <c r="C44" s="843"/>
      <c r="D44" s="843"/>
      <c r="E44" s="843"/>
      <c r="F44" s="843"/>
      <c r="G44" s="843"/>
      <c r="H44" s="843"/>
      <c r="I44" s="843"/>
      <c r="J44" s="843"/>
      <c r="K44" s="843"/>
      <c r="L44" s="843"/>
      <c r="M44" s="843"/>
      <c r="N44" s="843"/>
      <c r="O44" s="843"/>
    </row>
    <row r="45" spans="1:15" ht="15">
      <c r="A45" s="847" t="s">
        <v>676</v>
      </c>
      <c r="B45" s="843"/>
      <c r="C45" s="843"/>
      <c r="D45" s="843"/>
      <c r="E45" s="847" t="s">
        <v>677</v>
      </c>
      <c r="F45" s="843"/>
      <c r="G45" s="843"/>
      <c r="H45" s="843"/>
      <c r="I45" s="843"/>
      <c r="J45" s="843"/>
      <c r="K45" s="843"/>
      <c r="L45" s="843"/>
      <c r="M45" s="843"/>
      <c r="N45" s="843"/>
      <c r="O45" s="843"/>
    </row>
    <row r="46" spans="1:15" ht="15">
      <c r="A46" s="843"/>
      <c r="B46" s="855" t="s">
        <v>632</v>
      </c>
      <c r="C46" s="859"/>
      <c r="D46" s="857"/>
      <c r="E46" s="843"/>
      <c r="F46" s="855" t="s">
        <v>632</v>
      </c>
      <c r="G46" s="859"/>
      <c r="H46" s="857"/>
      <c r="I46" s="843"/>
      <c r="J46" s="843"/>
      <c r="K46" s="843"/>
      <c r="L46" s="843"/>
      <c r="M46" s="843"/>
      <c r="N46" s="843"/>
      <c r="O46" s="843"/>
    </row>
    <row r="47" spans="1:15" ht="15">
      <c r="A47" s="843"/>
      <c r="B47" s="843"/>
      <c r="C47" s="843"/>
      <c r="D47" s="843"/>
      <c r="E47" s="843"/>
      <c r="F47" s="843"/>
      <c r="G47" s="843"/>
      <c r="H47" s="843"/>
      <c r="I47" s="843"/>
      <c r="J47" s="843"/>
      <c r="K47" s="843"/>
      <c r="L47" s="843"/>
      <c r="M47" s="843"/>
      <c r="N47" s="843"/>
      <c r="O47" s="843"/>
    </row>
    <row r="48" spans="1:15" ht="15">
      <c r="A48" s="847" t="s">
        <v>678</v>
      </c>
      <c r="B48" s="843"/>
      <c r="C48" s="843"/>
      <c r="D48" s="843"/>
      <c r="E48" s="843"/>
      <c r="F48" s="843"/>
      <c r="G48" s="843"/>
      <c r="H48" s="843"/>
      <c r="I48" s="843"/>
      <c r="J48" s="843"/>
      <c r="K48" s="843"/>
      <c r="L48" s="843"/>
      <c r="M48" s="843"/>
      <c r="N48" s="843"/>
      <c r="O48" s="843"/>
    </row>
    <row r="49" spans="1:15" ht="15">
      <c r="A49" s="843"/>
      <c r="B49" s="872" t="s">
        <v>632</v>
      </c>
      <c r="C49" s="873"/>
      <c r="D49" s="873"/>
      <c r="E49" s="873"/>
      <c r="F49" s="874"/>
      <c r="G49" s="843"/>
      <c r="H49" s="843"/>
      <c r="I49" s="843"/>
      <c r="J49" s="843"/>
      <c r="K49" s="843"/>
      <c r="L49" s="843"/>
      <c r="M49" s="843"/>
      <c r="N49" s="843"/>
      <c r="O49" s="843"/>
    </row>
    <row r="50" spans="1:15" ht="15">
      <c r="A50" s="843"/>
      <c r="B50" s="843"/>
      <c r="C50" s="843"/>
      <c r="D50" s="843"/>
      <c r="E50" s="843"/>
      <c r="F50" s="843"/>
      <c r="G50" s="843"/>
      <c r="H50" s="843"/>
      <c r="I50" s="843"/>
      <c r="J50" s="843"/>
      <c r="K50" s="843"/>
      <c r="L50" s="843"/>
      <c r="M50" s="843"/>
      <c r="N50" s="843"/>
      <c r="O50" s="843"/>
    </row>
    <row r="51" spans="1:15" ht="15">
      <c r="A51" s="847" t="s">
        <v>679</v>
      </c>
      <c r="B51" s="843"/>
      <c r="C51" s="843"/>
      <c r="D51" s="843"/>
      <c r="E51" s="843"/>
      <c r="F51" s="843"/>
      <c r="G51" s="843"/>
      <c r="H51" s="843"/>
      <c r="I51" s="843"/>
      <c r="J51" s="843"/>
      <c r="K51" s="843"/>
      <c r="L51" s="843"/>
      <c r="M51" s="843"/>
      <c r="N51" s="843"/>
      <c r="O51" s="843"/>
    </row>
    <row r="52" spans="1:15" ht="15">
      <c r="A52" s="878"/>
      <c r="B52" s="879"/>
      <c r="C52" s="879"/>
      <c r="D52" s="879"/>
      <c r="E52" s="879"/>
      <c r="F52" s="879"/>
      <c r="G52" s="879"/>
      <c r="H52" s="880"/>
      <c r="I52" s="843"/>
      <c r="J52" s="843"/>
      <c r="K52" s="843"/>
      <c r="L52" s="843"/>
      <c r="M52" s="843"/>
      <c r="N52" s="843"/>
      <c r="O52" s="843"/>
    </row>
    <row r="53" spans="1:15" ht="15">
      <c r="A53" s="900"/>
      <c r="B53" s="901"/>
      <c r="C53" s="901"/>
      <c r="D53" s="901"/>
      <c r="E53" s="901"/>
      <c r="F53" s="901"/>
      <c r="G53" s="901"/>
      <c r="H53" s="902"/>
      <c r="I53" s="843"/>
      <c r="J53" s="843"/>
      <c r="K53" s="843"/>
      <c r="L53" s="843"/>
      <c r="M53" s="843"/>
      <c r="N53" s="843"/>
      <c r="O53" s="843"/>
    </row>
    <row r="54" spans="1:15" ht="15">
      <c r="A54" s="900"/>
      <c r="B54" s="901"/>
      <c r="C54" s="901"/>
      <c r="D54" s="901"/>
      <c r="E54" s="901"/>
      <c r="F54" s="901"/>
      <c r="G54" s="901"/>
      <c r="H54" s="902"/>
      <c r="I54" s="843"/>
      <c r="J54" s="843"/>
      <c r="K54" s="843"/>
      <c r="L54" s="843"/>
      <c r="M54" s="843"/>
      <c r="N54" s="843"/>
      <c r="O54" s="843"/>
    </row>
    <row r="55" spans="1:15" ht="15">
      <c r="A55" s="881"/>
      <c r="B55" s="882"/>
      <c r="C55" s="882"/>
      <c r="D55" s="882"/>
      <c r="E55" s="882"/>
      <c r="F55" s="882"/>
      <c r="G55" s="882"/>
      <c r="H55" s="883"/>
      <c r="I55" s="843"/>
      <c r="J55" s="843"/>
      <c r="K55" s="843"/>
      <c r="L55" s="843"/>
      <c r="M55" s="843"/>
      <c r="N55" s="843"/>
      <c r="O55" s="843"/>
    </row>
    <row r="56" spans="1:15" ht="15">
      <c r="A56" s="850"/>
      <c r="B56" s="850"/>
      <c r="C56" s="850"/>
      <c r="D56" s="850"/>
      <c r="E56" s="850"/>
      <c r="F56" s="850"/>
      <c r="G56" s="850"/>
      <c r="H56" s="850"/>
      <c r="I56" s="843"/>
      <c r="J56" s="843"/>
      <c r="K56" s="843"/>
      <c r="L56" s="843"/>
      <c r="M56" s="843"/>
      <c r="N56" s="843"/>
      <c r="O56" s="843"/>
    </row>
    <row r="57" spans="1:15" ht="15">
      <c r="A57" s="851" t="s">
        <v>680</v>
      </c>
      <c r="B57" s="851"/>
      <c r="C57" s="851"/>
      <c r="D57" s="851"/>
      <c r="E57" s="851"/>
      <c r="F57" s="851"/>
      <c r="G57" s="851"/>
      <c r="H57" s="851"/>
      <c r="I57" s="843"/>
      <c r="J57" s="843"/>
      <c r="K57" s="843"/>
      <c r="L57" s="843"/>
      <c r="M57" s="843"/>
      <c r="N57" s="843"/>
      <c r="O57" s="843"/>
    </row>
    <row r="58" spans="1:15" ht="15">
      <c r="A58" s="850"/>
      <c r="B58" s="849" t="s">
        <v>632</v>
      </c>
      <c r="C58" s="852" t="s">
        <v>681</v>
      </c>
      <c r="D58" s="850"/>
      <c r="E58" s="850"/>
      <c r="F58" s="850"/>
      <c r="G58" s="850"/>
      <c r="H58" s="850"/>
      <c r="I58" s="843"/>
      <c r="J58" s="843"/>
      <c r="K58" s="843"/>
      <c r="L58" s="843"/>
      <c r="M58" s="843"/>
      <c r="N58" s="843"/>
      <c r="O58" s="843"/>
    </row>
    <row r="59" spans="1:15" ht="15">
      <c r="A59" s="850"/>
      <c r="B59" s="849" t="s">
        <v>632</v>
      </c>
      <c r="C59" s="852" t="s">
        <v>682</v>
      </c>
      <c r="D59" s="850"/>
      <c r="E59" s="850"/>
      <c r="F59" s="850"/>
      <c r="G59" s="850"/>
      <c r="H59" s="850"/>
      <c r="I59" s="843"/>
      <c r="J59" s="843"/>
      <c r="K59" s="843"/>
      <c r="L59" s="843"/>
      <c r="M59" s="843"/>
      <c r="N59" s="843"/>
      <c r="O59" s="843"/>
    </row>
    <row r="60" spans="1:15" ht="15">
      <c r="A60" s="850"/>
      <c r="B60" s="849" t="s">
        <v>632</v>
      </c>
      <c r="C60" s="852" t="s">
        <v>683</v>
      </c>
      <c r="D60" s="850"/>
      <c r="E60" s="850"/>
      <c r="F60" s="850"/>
      <c r="G60" s="850"/>
      <c r="H60" s="850"/>
      <c r="I60" s="843"/>
      <c r="J60" s="843"/>
      <c r="K60" s="843"/>
      <c r="L60" s="843"/>
      <c r="M60" s="843"/>
      <c r="N60" s="843"/>
      <c r="O60" s="843"/>
    </row>
    <row r="61" spans="1:15" ht="15">
      <c r="A61" s="850"/>
      <c r="B61" s="849" t="s">
        <v>632</v>
      </c>
      <c r="C61" s="852" t="s">
        <v>684</v>
      </c>
      <c r="D61" s="850"/>
      <c r="E61" s="850"/>
      <c r="F61" s="850"/>
      <c r="G61" s="850"/>
      <c r="H61" s="850"/>
      <c r="I61" s="843"/>
      <c r="J61" s="843"/>
      <c r="K61" s="843"/>
      <c r="L61" s="843"/>
      <c r="M61" s="843"/>
      <c r="N61" s="843"/>
      <c r="O61" s="843"/>
    </row>
    <row r="62" spans="1:15" ht="15">
      <c r="A62" s="850"/>
      <c r="B62" s="849" t="s">
        <v>632</v>
      </c>
      <c r="C62" s="852" t="s">
        <v>685</v>
      </c>
      <c r="D62" s="850"/>
      <c r="E62" s="850"/>
      <c r="F62" s="850"/>
      <c r="G62" s="850"/>
      <c r="H62" s="850"/>
      <c r="I62" s="843"/>
      <c r="J62" s="843"/>
      <c r="K62" s="843"/>
      <c r="L62" s="843"/>
      <c r="M62" s="843"/>
      <c r="N62" s="843"/>
      <c r="O62" s="843"/>
    </row>
    <row r="63" spans="1:15" ht="15">
      <c r="A63" s="843"/>
      <c r="B63" s="849" t="s">
        <v>632</v>
      </c>
      <c r="C63" s="853" t="s">
        <v>686</v>
      </c>
      <c r="D63" s="843"/>
      <c r="E63" s="843"/>
      <c r="F63" s="843"/>
      <c r="G63" s="843"/>
      <c r="H63" s="843"/>
      <c r="I63" s="843"/>
      <c r="J63" s="843"/>
      <c r="K63" s="843"/>
      <c r="L63" s="843"/>
      <c r="M63" s="843"/>
      <c r="N63" s="843"/>
      <c r="O63" s="843"/>
    </row>
    <row r="64" spans="1:15" ht="15">
      <c r="A64" s="843"/>
      <c r="B64" s="849" t="s">
        <v>632</v>
      </c>
      <c r="C64" s="853" t="s">
        <v>687</v>
      </c>
      <c r="D64" s="843"/>
      <c r="E64" s="843"/>
      <c r="F64" s="843"/>
      <c r="G64" s="843"/>
      <c r="H64" s="843"/>
      <c r="I64" s="843"/>
      <c r="J64" s="843"/>
      <c r="K64" s="843"/>
      <c r="L64" s="843"/>
      <c r="M64" s="843"/>
      <c r="N64" s="843"/>
      <c r="O64" s="843"/>
    </row>
    <row r="65" spans="1:15" ht="15">
      <c r="A65" s="843"/>
      <c r="B65" s="849" t="s">
        <v>632</v>
      </c>
      <c r="C65" s="853" t="s">
        <v>688</v>
      </c>
      <c r="D65" s="843"/>
      <c r="E65" s="843"/>
      <c r="F65" s="843"/>
      <c r="G65" s="843"/>
      <c r="H65" s="843"/>
      <c r="I65" s="843"/>
      <c r="J65" s="843"/>
      <c r="K65" s="843"/>
      <c r="L65" s="843"/>
      <c r="M65" s="843"/>
      <c r="N65" s="843"/>
      <c r="O65" s="843"/>
    </row>
    <row r="66" spans="1:15" ht="15">
      <c r="A66" s="843"/>
      <c r="B66" s="849" t="s">
        <v>632</v>
      </c>
      <c r="C66" s="853" t="s">
        <v>689</v>
      </c>
      <c r="D66" s="843"/>
      <c r="E66" s="843"/>
      <c r="F66" s="843"/>
      <c r="G66" s="843"/>
      <c r="H66" s="843"/>
      <c r="I66" s="843"/>
      <c r="J66" s="843"/>
      <c r="K66" s="843"/>
      <c r="L66" s="843"/>
      <c r="M66" s="843"/>
      <c r="N66" s="843"/>
      <c r="O66" s="843"/>
    </row>
    <row r="67" spans="1:15" ht="15">
      <c r="A67" s="843"/>
      <c r="B67" s="849" t="s">
        <v>632</v>
      </c>
      <c r="C67" s="853" t="s">
        <v>690</v>
      </c>
      <c r="D67" s="878"/>
      <c r="E67" s="879"/>
      <c r="F67" s="879"/>
      <c r="G67" s="879"/>
      <c r="H67" s="880"/>
      <c r="I67" s="843"/>
      <c r="J67" s="843"/>
      <c r="K67" s="843"/>
      <c r="L67" s="843"/>
      <c r="M67" s="843"/>
      <c r="N67" s="843"/>
      <c r="O67" s="843"/>
    </row>
    <row r="68" spans="1:15" ht="15">
      <c r="A68" s="843"/>
      <c r="B68" s="843"/>
      <c r="C68" s="853"/>
      <c r="D68" s="881"/>
      <c r="E68" s="882"/>
      <c r="F68" s="882"/>
      <c r="G68" s="882"/>
      <c r="H68" s="883"/>
      <c r="I68" s="843"/>
      <c r="J68" s="843"/>
      <c r="K68" s="843"/>
      <c r="L68" s="843"/>
      <c r="M68" s="843"/>
      <c r="N68" s="843"/>
      <c r="O68" s="843"/>
    </row>
    <row r="69" spans="1:15" ht="15">
      <c r="A69" s="884" t="s">
        <v>691</v>
      </c>
      <c r="B69" s="884"/>
      <c r="C69" s="884"/>
      <c r="D69" s="884"/>
      <c r="E69" s="884"/>
      <c r="F69" s="884"/>
      <c r="G69" s="884"/>
      <c r="H69" s="884"/>
      <c r="I69" s="843"/>
      <c r="J69" s="843"/>
      <c r="K69" s="843"/>
      <c r="L69" s="843"/>
      <c r="M69" s="843"/>
      <c r="N69" s="843"/>
      <c r="O69" s="843"/>
    </row>
    <row r="70" spans="1:15" ht="21" customHeight="1">
      <c r="A70" s="884"/>
      <c r="B70" s="884"/>
      <c r="C70" s="884"/>
      <c r="D70" s="884"/>
      <c r="E70" s="884"/>
      <c r="F70" s="884"/>
      <c r="G70" s="884"/>
      <c r="H70" s="884"/>
      <c r="I70" s="843"/>
      <c r="J70" s="843"/>
      <c r="K70" s="843"/>
      <c r="L70" s="843"/>
      <c r="M70" s="843"/>
      <c r="N70" s="843"/>
      <c r="O70" s="843"/>
    </row>
    <row r="71" spans="1:15" ht="6.75" customHeight="1">
      <c r="A71" s="854"/>
      <c r="B71" s="854"/>
      <c r="C71" s="854"/>
      <c r="D71" s="854"/>
      <c r="E71" s="854"/>
      <c r="F71" s="854"/>
      <c r="G71" s="854"/>
      <c r="H71" s="854"/>
      <c r="I71" s="843"/>
      <c r="J71" s="843"/>
      <c r="K71" s="843"/>
      <c r="L71" s="843"/>
      <c r="M71" s="843"/>
      <c r="N71" s="843"/>
      <c r="O71" s="843"/>
    </row>
    <row r="72" spans="1:15" ht="15">
      <c r="A72" s="847" t="s">
        <v>692</v>
      </c>
      <c r="B72" s="843"/>
      <c r="C72" s="843"/>
      <c r="D72" s="843"/>
      <c r="E72" s="843"/>
      <c r="F72" s="843"/>
      <c r="G72" s="843"/>
      <c r="H72" s="843"/>
      <c r="I72" s="843"/>
      <c r="J72" s="843"/>
      <c r="K72" s="843"/>
      <c r="L72" s="843"/>
      <c r="M72" s="843"/>
      <c r="N72" s="843"/>
      <c r="O72" s="843"/>
    </row>
    <row r="73" spans="1:15" ht="15">
      <c r="A73" s="843"/>
      <c r="B73" s="872" t="s">
        <v>632</v>
      </c>
      <c r="C73" s="873"/>
      <c r="D73" s="873"/>
      <c r="E73" s="873"/>
      <c r="F73" s="874"/>
      <c r="G73" s="843"/>
      <c r="H73" s="843"/>
      <c r="I73" s="843"/>
      <c r="J73" s="843"/>
      <c r="K73" s="843"/>
      <c r="L73" s="843"/>
      <c r="M73" s="843"/>
      <c r="N73" s="843"/>
      <c r="O73" s="843"/>
    </row>
    <row r="74" spans="1:15" ht="15">
      <c r="A74" s="843"/>
      <c r="B74" s="843"/>
      <c r="C74" s="843"/>
      <c r="D74" s="843"/>
      <c r="E74" s="843"/>
      <c r="F74" s="843"/>
      <c r="G74" s="843"/>
      <c r="H74" s="843"/>
      <c r="I74" s="843"/>
      <c r="J74" s="843"/>
      <c r="K74" s="843"/>
      <c r="L74" s="843"/>
      <c r="M74" s="843"/>
      <c r="N74" s="843"/>
      <c r="O74" s="843"/>
    </row>
    <row r="75" spans="1:15" ht="15">
      <c r="A75" s="847" t="s">
        <v>693</v>
      </c>
      <c r="B75" s="843"/>
      <c r="C75" s="843"/>
      <c r="D75" s="843"/>
      <c r="E75" s="843"/>
      <c r="F75" s="843"/>
      <c r="G75" s="843"/>
      <c r="H75" s="843"/>
      <c r="I75" s="843"/>
      <c r="J75" s="843"/>
      <c r="K75" s="843"/>
      <c r="L75" s="843"/>
      <c r="M75" s="843"/>
      <c r="N75" s="843"/>
      <c r="O75" s="843"/>
    </row>
    <row r="76" spans="1:15" ht="15">
      <c r="A76" s="843"/>
      <c r="B76" s="872" t="s">
        <v>632</v>
      </c>
      <c r="C76" s="873"/>
      <c r="D76" s="873"/>
      <c r="E76" s="873"/>
      <c r="F76" s="874"/>
      <c r="G76" s="843"/>
      <c r="H76" s="843"/>
      <c r="I76" s="843"/>
      <c r="J76" s="843"/>
      <c r="K76" s="843"/>
      <c r="L76" s="843"/>
      <c r="M76" s="843"/>
      <c r="N76" s="843"/>
      <c r="O76" s="843"/>
    </row>
    <row r="77" spans="1:15" ht="15">
      <c r="A77" s="843"/>
      <c r="B77" s="843"/>
      <c r="C77" s="843"/>
      <c r="D77" s="843"/>
      <c r="E77" s="843"/>
      <c r="F77" s="843"/>
      <c r="G77" s="843"/>
      <c r="H77" s="843"/>
      <c r="I77" s="843"/>
      <c r="J77" s="843"/>
      <c r="K77" s="843"/>
      <c r="L77" s="843"/>
      <c r="M77" s="843"/>
      <c r="N77" s="843"/>
      <c r="O77" s="843"/>
    </row>
    <row r="78" spans="1:15" ht="15">
      <c r="A78" s="847" t="s">
        <v>694</v>
      </c>
      <c r="B78" s="843"/>
      <c r="C78" s="843"/>
      <c r="D78" s="843"/>
      <c r="E78" s="843"/>
      <c r="F78" s="843"/>
      <c r="G78" s="843"/>
      <c r="H78" s="843"/>
      <c r="I78" s="843"/>
      <c r="J78" s="843"/>
      <c r="K78" s="843"/>
      <c r="L78" s="843"/>
      <c r="M78" s="843"/>
      <c r="N78" s="843"/>
      <c r="O78" s="843"/>
    </row>
    <row r="79" spans="1:15" ht="15">
      <c r="A79" s="843"/>
      <c r="B79" s="872" t="s">
        <v>632</v>
      </c>
      <c r="C79" s="873"/>
      <c r="D79" s="873"/>
      <c r="E79" s="873"/>
      <c r="F79" s="874"/>
      <c r="G79" s="843"/>
      <c r="H79" s="843"/>
      <c r="I79" s="843"/>
      <c r="J79" s="843"/>
      <c r="K79" s="843"/>
      <c r="L79" s="843"/>
      <c r="M79" s="843"/>
      <c r="N79" s="843"/>
      <c r="O79" s="843"/>
    </row>
    <row r="80" spans="1:15" ht="15">
      <c r="A80" s="843"/>
      <c r="B80" s="843"/>
      <c r="C80" s="843"/>
      <c r="D80" s="843"/>
      <c r="E80" s="843"/>
      <c r="F80" s="843"/>
      <c r="G80" s="843"/>
      <c r="H80" s="843"/>
      <c r="I80" s="843"/>
      <c r="J80" s="843"/>
      <c r="K80" s="843"/>
      <c r="L80" s="843"/>
      <c r="M80" s="843"/>
      <c r="N80" s="843"/>
      <c r="O80" s="843"/>
    </row>
    <row r="81" spans="1:15" ht="15">
      <c r="A81" s="847" t="s">
        <v>695</v>
      </c>
      <c r="B81" s="843"/>
      <c r="C81" s="843"/>
      <c r="D81" s="843"/>
      <c r="E81" s="843"/>
      <c r="F81" s="843"/>
      <c r="G81" s="843"/>
      <c r="H81" s="843"/>
      <c r="I81" s="843"/>
      <c r="J81" s="843"/>
      <c r="K81" s="843"/>
      <c r="L81" s="843"/>
      <c r="M81" s="843"/>
      <c r="N81" s="843"/>
      <c r="O81" s="843"/>
    </row>
    <row r="82" spans="1:15" ht="15">
      <c r="A82" s="843"/>
      <c r="B82" s="872" t="s">
        <v>632</v>
      </c>
      <c r="C82" s="873"/>
      <c r="D82" s="873"/>
      <c r="E82" s="873"/>
      <c r="F82" s="874"/>
      <c r="G82" s="843"/>
      <c r="H82" s="843"/>
      <c r="I82" s="843"/>
      <c r="J82" s="843"/>
      <c r="K82" s="843"/>
      <c r="L82" s="843"/>
      <c r="M82" s="843"/>
      <c r="N82" s="843"/>
      <c r="O82" s="843"/>
    </row>
    <row r="83" spans="1:15" ht="15">
      <c r="A83" s="843"/>
      <c r="B83" s="843"/>
      <c r="C83" s="843"/>
      <c r="D83" s="843"/>
      <c r="E83" s="843"/>
      <c r="F83" s="843"/>
      <c r="G83" s="843"/>
      <c r="H83" s="843"/>
      <c r="I83" s="843"/>
      <c r="J83" s="843"/>
      <c r="K83" s="843"/>
      <c r="L83" s="843"/>
      <c r="M83" s="843"/>
      <c r="N83" s="843"/>
      <c r="O83" s="843"/>
    </row>
    <row r="84" spans="1:15" ht="15">
      <c r="A84" s="847" t="s">
        <v>696</v>
      </c>
      <c r="B84" s="843"/>
      <c r="C84" s="843"/>
      <c r="D84" s="843"/>
      <c r="E84" s="843"/>
      <c r="F84" s="843"/>
      <c r="G84" s="843"/>
      <c r="H84" s="843"/>
      <c r="I84" s="843"/>
      <c r="J84" s="843"/>
      <c r="K84" s="843"/>
      <c r="L84" s="843"/>
      <c r="M84" s="843"/>
      <c r="N84" s="843"/>
      <c r="O84" s="843"/>
    </row>
    <row r="85" spans="1:24" ht="15">
      <c r="A85" s="843"/>
      <c r="B85" s="872" t="s">
        <v>632</v>
      </c>
      <c r="C85" s="873"/>
      <c r="D85" s="873"/>
      <c r="E85" s="873"/>
      <c r="F85" s="874"/>
      <c r="G85" s="843"/>
      <c r="H85" s="843"/>
      <c r="I85" s="843"/>
      <c r="J85" s="843"/>
      <c r="K85" s="843"/>
      <c r="L85" s="843"/>
      <c r="M85" s="843"/>
      <c r="N85" s="843"/>
      <c r="O85" s="843"/>
      <c r="X85" s="846" t="s">
        <v>632</v>
      </c>
    </row>
    <row r="86" spans="1:24" ht="15">
      <c r="A86" s="843"/>
      <c r="B86" s="843"/>
      <c r="C86" s="843"/>
      <c r="D86" s="843"/>
      <c r="E86" s="843"/>
      <c r="F86" s="843"/>
      <c r="G86" s="843"/>
      <c r="H86" s="843"/>
      <c r="I86" s="843"/>
      <c r="J86" s="843"/>
      <c r="K86" s="843"/>
      <c r="L86" s="843"/>
      <c r="M86" s="843"/>
      <c r="N86" s="843"/>
      <c r="O86" s="843"/>
      <c r="X86" s="846">
        <v>7</v>
      </c>
    </row>
    <row r="87" spans="1:24" ht="15">
      <c r="A87" s="847" t="s">
        <v>697</v>
      </c>
      <c r="B87" s="843"/>
      <c r="C87" s="843"/>
      <c r="D87" s="843"/>
      <c r="E87" s="843"/>
      <c r="F87" s="843"/>
      <c r="G87" s="843"/>
      <c r="H87" s="843"/>
      <c r="I87" s="843"/>
      <c r="J87" s="843"/>
      <c r="K87" s="843"/>
      <c r="L87" s="843"/>
      <c r="M87" s="843"/>
      <c r="N87" s="843"/>
      <c r="O87" s="843"/>
      <c r="X87" s="846">
        <v>8</v>
      </c>
    </row>
    <row r="88" spans="1:24" ht="15">
      <c r="A88" s="843"/>
      <c r="B88" s="872" t="s">
        <v>632</v>
      </c>
      <c r="C88" s="873"/>
      <c r="D88" s="873"/>
      <c r="E88" s="873"/>
      <c r="F88" s="873"/>
      <c r="G88" s="874"/>
      <c r="H88" s="843"/>
      <c r="I88" s="843"/>
      <c r="J88" s="843"/>
      <c r="K88" s="843"/>
      <c r="L88" s="843"/>
      <c r="M88" s="843"/>
      <c r="N88" s="843"/>
      <c r="O88" s="843"/>
      <c r="X88" s="846">
        <v>9</v>
      </c>
    </row>
    <row r="89" spans="1:24" ht="15">
      <c r="A89" s="843"/>
      <c r="B89" s="843"/>
      <c r="C89" s="843"/>
      <c r="D89" s="843"/>
      <c r="E89" s="843"/>
      <c r="F89" s="843"/>
      <c r="G89" s="843"/>
      <c r="H89" s="843"/>
      <c r="I89" s="843"/>
      <c r="J89" s="843"/>
      <c r="K89" s="843"/>
      <c r="L89" s="843"/>
      <c r="M89" s="843"/>
      <c r="N89" s="843"/>
      <c r="O89" s="843"/>
      <c r="X89" s="846">
        <v>10</v>
      </c>
    </row>
    <row r="90" spans="1:24" ht="15">
      <c r="A90" s="847" t="s">
        <v>698</v>
      </c>
      <c r="B90" s="843"/>
      <c r="C90" s="843"/>
      <c r="D90" s="843"/>
      <c r="E90" s="843"/>
      <c r="F90" s="843"/>
      <c r="G90" s="843"/>
      <c r="H90" s="843"/>
      <c r="I90" s="843"/>
      <c r="J90" s="843"/>
      <c r="K90" s="843"/>
      <c r="L90" s="843"/>
      <c r="M90" s="843"/>
      <c r="N90" s="843"/>
      <c r="O90" s="843"/>
      <c r="X90" s="846">
        <v>11</v>
      </c>
    </row>
    <row r="91" spans="1:24" ht="15">
      <c r="A91" s="843"/>
      <c r="B91" s="872" t="s">
        <v>632</v>
      </c>
      <c r="C91" s="873"/>
      <c r="D91" s="873"/>
      <c r="E91" s="873"/>
      <c r="F91" s="874"/>
      <c r="G91" s="843"/>
      <c r="H91" s="843"/>
      <c r="I91" s="843"/>
      <c r="J91" s="843"/>
      <c r="K91" s="843"/>
      <c r="L91" s="843"/>
      <c r="M91" s="843"/>
      <c r="N91" s="843"/>
      <c r="O91" s="843"/>
      <c r="X91" s="846">
        <v>12</v>
      </c>
    </row>
    <row r="92" spans="1:24" ht="15">
      <c r="A92" s="843"/>
      <c r="B92" s="843"/>
      <c r="C92" s="843"/>
      <c r="D92" s="843"/>
      <c r="E92" s="843"/>
      <c r="F92" s="843"/>
      <c r="G92" s="843"/>
      <c r="H92" s="843"/>
      <c r="I92" s="843"/>
      <c r="J92" s="843"/>
      <c r="K92" s="843"/>
      <c r="L92" s="843"/>
      <c r="M92" s="843"/>
      <c r="N92" s="843"/>
      <c r="O92" s="843"/>
      <c r="X92" s="846" t="s">
        <v>699</v>
      </c>
    </row>
    <row r="93" spans="1:24" ht="15">
      <c r="A93" s="847" t="s">
        <v>700</v>
      </c>
      <c r="B93" s="843"/>
      <c r="C93" s="843"/>
      <c r="D93" s="843"/>
      <c r="E93" s="843"/>
      <c r="F93" s="843"/>
      <c r="G93" s="843"/>
      <c r="H93" s="843"/>
      <c r="I93" s="843"/>
      <c r="J93" s="843"/>
      <c r="K93" s="843"/>
      <c r="L93" s="843"/>
      <c r="M93" s="843"/>
      <c r="N93" s="843"/>
      <c r="O93" s="843"/>
      <c r="X93" s="846" t="s">
        <v>665</v>
      </c>
    </row>
    <row r="94" spans="1:15" ht="15">
      <c r="A94" s="843"/>
      <c r="B94" s="872" t="s">
        <v>632</v>
      </c>
      <c r="C94" s="873"/>
      <c r="D94" s="873"/>
      <c r="E94" s="873"/>
      <c r="F94" s="874"/>
      <c r="G94" s="843"/>
      <c r="H94" s="843"/>
      <c r="I94" s="843"/>
      <c r="J94" s="843"/>
      <c r="K94" s="843"/>
      <c r="L94" s="843"/>
      <c r="M94" s="843"/>
      <c r="N94" s="843"/>
      <c r="O94" s="843"/>
    </row>
    <row r="95" spans="1:15" ht="15">
      <c r="A95" s="843"/>
      <c r="B95" s="843"/>
      <c r="C95" s="843"/>
      <c r="D95" s="843"/>
      <c r="E95" s="843"/>
      <c r="F95" s="843"/>
      <c r="G95" s="843"/>
      <c r="H95" s="843"/>
      <c r="I95" s="843"/>
      <c r="J95" s="843"/>
      <c r="K95" s="843"/>
      <c r="L95" s="843"/>
      <c r="M95" s="843"/>
      <c r="N95" s="843"/>
      <c r="O95" s="843"/>
    </row>
    <row r="96" spans="1:24" ht="15">
      <c r="A96" s="847" t="s">
        <v>701</v>
      </c>
      <c r="B96" s="872" t="s">
        <v>632</v>
      </c>
      <c r="C96" s="874"/>
      <c r="D96" s="843"/>
      <c r="E96" s="847" t="s">
        <v>702</v>
      </c>
      <c r="F96" s="872" t="s">
        <v>632</v>
      </c>
      <c r="G96" s="874"/>
      <c r="H96" s="847" t="s">
        <v>703</v>
      </c>
      <c r="I96" s="855" t="s">
        <v>632</v>
      </c>
      <c r="J96" s="843"/>
      <c r="K96" s="843"/>
      <c r="L96" s="843"/>
      <c r="M96" s="843"/>
      <c r="N96" s="843"/>
      <c r="O96" s="843"/>
      <c r="U96" s="844" t="s">
        <v>632</v>
      </c>
      <c r="X96" s="844" t="s">
        <v>632</v>
      </c>
    </row>
    <row r="97" spans="1:24" ht="15">
      <c r="A97" s="843"/>
      <c r="B97" s="843"/>
      <c r="C97" s="843"/>
      <c r="D97" s="843"/>
      <c r="E97" s="843"/>
      <c r="F97" s="843"/>
      <c r="G97" s="843"/>
      <c r="H97" s="843"/>
      <c r="I97" s="843"/>
      <c r="J97" s="843"/>
      <c r="K97" s="843"/>
      <c r="L97" s="843"/>
      <c r="M97" s="843"/>
      <c r="N97" s="843"/>
      <c r="O97" s="843"/>
      <c r="U97" s="844" t="s">
        <v>704</v>
      </c>
      <c r="X97" s="844" t="s">
        <v>705</v>
      </c>
    </row>
    <row r="98" spans="1:24" ht="15">
      <c r="A98" s="847" t="s">
        <v>706</v>
      </c>
      <c r="B98" s="843"/>
      <c r="C98" s="843"/>
      <c r="D98" s="843"/>
      <c r="E98" s="856"/>
      <c r="F98" s="847" t="s">
        <v>707</v>
      </c>
      <c r="G98" s="843"/>
      <c r="H98" s="843"/>
      <c r="I98" s="843"/>
      <c r="J98" s="843"/>
      <c r="K98" s="843"/>
      <c r="L98" s="843"/>
      <c r="M98" s="843"/>
      <c r="N98" s="843"/>
      <c r="O98" s="843"/>
      <c r="U98" s="844" t="s">
        <v>708</v>
      </c>
      <c r="X98" s="844" t="s">
        <v>709</v>
      </c>
    </row>
    <row r="99" spans="1:24" ht="15">
      <c r="A99" s="843"/>
      <c r="B99" s="843"/>
      <c r="C99" s="843"/>
      <c r="D99" s="843"/>
      <c r="E99" s="843"/>
      <c r="F99" s="843"/>
      <c r="G99" s="843"/>
      <c r="H99" s="843"/>
      <c r="I99" s="843"/>
      <c r="J99" s="843"/>
      <c r="K99" s="843"/>
      <c r="L99" s="843"/>
      <c r="M99" s="843"/>
      <c r="N99" s="843"/>
      <c r="O99" s="843"/>
      <c r="U99" s="844" t="s">
        <v>710</v>
      </c>
      <c r="X99" s="844" t="s">
        <v>711</v>
      </c>
    </row>
    <row r="100" spans="1:24" ht="15">
      <c r="A100" s="847" t="s">
        <v>712</v>
      </c>
      <c r="B100" s="843"/>
      <c r="C100" s="843"/>
      <c r="D100" s="898" t="s">
        <v>632</v>
      </c>
      <c r="E100" s="899"/>
      <c r="F100" s="843"/>
      <c r="G100" s="843"/>
      <c r="H100" s="843"/>
      <c r="I100" s="843"/>
      <c r="J100" s="843"/>
      <c r="K100" s="843"/>
      <c r="L100" s="843"/>
      <c r="M100" s="843"/>
      <c r="N100" s="843"/>
      <c r="O100" s="843"/>
      <c r="U100" s="844" t="s">
        <v>713</v>
      </c>
      <c r="X100" s="844" t="s">
        <v>714</v>
      </c>
    </row>
    <row r="101" spans="1:24" ht="15">
      <c r="A101" s="843"/>
      <c r="B101" s="843"/>
      <c r="C101" s="843"/>
      <c r="D101" s="843"/>
      <c r="E101" s="843"/>
      <c r="F101" s="843"/>
      <c r="G101" s="843"/>
      <c r="H101" s="843"/>
      <c r="I101" s="843"/>
      <c r="J101" s="843"/>
      <c r="K101" s="843"/>
      <c r="L101" s="843"/>
      <c r="M101" s="843"/>
      <c r="N101" s="843"/>
      <c r="O101" s="843"/>
      <c r="U101" s="844" t="s">
        <v>715</v>
      </c>
      <c r="X101" s="844" t="s">
        <v>716</v>
      </c>
    </row>
    <row r="102" spans="1:21" ht="15">
      <c r="A102" s="847" t="s">
        <v>717</v>
      </c>
      <c r="B102" s="872" t="s">
        <v>632</v>
      </c>
      <c r="C102" s="873"/>
      <c r="D102" s="873"/>
      <c r="E102" s="874"/>
      <c r="F102" s="843"/>
      <c r="G102" s="843"/>
      <c r="H102" s="843"/>
      <c r="I102" s="843"/>
      <c r="J102" s="843"/>
      <c r="K102" s="843"/>
      <c r="L102" s="843"/>
      <c r="M102" s="843"/>
      <c r="N102" s="843"/>
      <c r="O102" s="843"/>
      <c r="U102" s="844" t="s">
        <v>718</v>
      </c>
    </row>
    <row r="103" spans="1:15" ht="15">
      <c r="A103" s="843"/>
      <c r="B103" s="843"/>
      <c r="C103" s="843"/>
      <c r="D103" s="843"/>
      <c r="E103" s="843"/>
      <c r="F103" s="843"/>
      <c r="G103" s="843"/>
      <c r="H103" s="843"/>
      <c r="I103" s="843"/>
      <c r="J103" s="843"/>
      <c r="K103" s="843"/>
      <c r="L103" s="843"/>
      <c r="M103" s="843"/>
      <c r="N103" s="843"/>
      <c r="O103" s="843"/>
    </row>
    <row r="104" spans="1:21" ht="15">
      <c r="A104" s="847" t="s">
        <v>719</v>
      </c>
      <c r="B104" s="843"/>
      <c r="C104" s="843"/>
      <c r="D104" s="843"/>
      <c r="E104" s="843"/>
      <c r="F104" s="843"/>
      <c r="G104" s="843"/>
      <c r="H104" s="843"/>
      <c r="I104" s="843"/>
      <c r="J104" s="843"/>
      <c r="K104" s="843"/>
      <c r="L104" s="843"/>
      <c r="M104" s="843"/>
      <c r="N104" s="843"/>
      <c r="O104" s="843"/>
      <c r="U104" s="844" t="s">
        <v>632</v>
      </c>
    </row>
    <row r="105" spans="1:21" ht="15">
      <c r="A105" s="843"/>
      <c r="B105" s="872" t="s">
        <v>632</v>
      </c>
      <c r="C105" s="873"/>
      <c r="D105" s="873"/>
      <c r="E105" s="873"/>
      <c r="F105" s="874"/>
      <c r="G105" s="843"/>
      <c r="H105" s="843"/>
      <c r="I105" s="843"/>
      <c r="J105" s="843"/>
      <c r="K105" s="843"/>
      <c r="L105" s="843"/>
      <c r="M105" s="843"/>
      <c r="N105" s="843"/>
      <c r="O105" s="843"/>
      <c r="U105" s="844" t="s">
        <v>720</v>
      </c>
    </row>
    <row r="106" spans="1:21" ht="15">
      <c r="A106" s="843"/>
      <c r="B106" s="843"/>
      <c r="C106" s="843"/>
      <c r="D106" s="843"/>
      <c r="E106" s="843"/>
      <c r="F106" s="843"/>
      <c r="G106" s="843"/>
      <c r="H106" s="843"/>
      <c r="I106" s="843"/>
      <c r="J106" s="843"/>
      <c r="K106" s="843"/>
      <c r="L106" s="843"/>
      <c r="M106" s="843"/>
      <c r="N106" s="843"/>
      <c r="O106" s="843"/>
      <c r="U106" s="844" t="s">
        <v>721</v>
      </c>
    </row>
    <row r="107" spans="1:21" ht="15">
      <c r="A107" s="843"/>
      <c r="B107" s="843"/>
      <c r="C107" s="843"/>
      <c r="D107" s="843"/>
      <c r="E107" s="843"/>
      <c r="F107" s="843"/>
      <c r="G107" s="843"/>
      <c r="H107" s="843"/>
      <c r="I107" s="843"/>
      <c r="J107" s="843"/>
      <c r="K107" s="843"/>
      <c r="L107" s="843"/>
      <c r="M107" s="843"/>
      <c r="N107" s="843"/>
      <c r="O107" s="843"/>
      <c r="U107" s="844" t="s">
        <v>722</v>
      </c>
    </row>
    <row r="108" spans="1:21" ht="15">
      <c r="A108" s="903" t="s">
        <v>723</v>
      </c>
      <c r="B108" s="903"/>
      <c r="C108" s="903"/>
      <c r="D108" s="903"/>
      <c r="E108" s="903"/>
      <c r="F108" s="903"/>
      <c r="G108" s="903"/>
      <c r="H108" s="903"/>
      <c r="I108" s="903"/>
      <c r="J108" s="843"/>
      <c r="K108" s="843"/>
      <c r="L108" s="843"/>
      <c r="M108" s="843"/>
      <c r="N108" s="843"/>
      <c r="O108" s="843"/>
      <c r="U108" s="844" t="s">
        <v>724</v>
      </c>
    </row>
    <row r="109" spans="1:15" ht="18.75" customHeight="1">
      <c r="A109" s="903"/>
      <c r="B109" s="903"/>
      <c r="C109" s="903"/>
      <c r="D109" s="903"/>
      <c r="E109" s="903"/>
      <c r="F109" s="903"/>
      <c r="G109" s="903"/>
      <c r="H109" s="903"/>
      <c r="I109" s="903"/>
      <c r="J109" s="843"/>
      <c r="K109" s="843"/>
      <c r="L109" s="843"/>
      <c r="M109" s="843"/>
      <c r="N109" s="843"/>
      <c r="O109" s="843"/>
    </row>
    <row r="110" spans="1:15" ht="15">
      <c r="A110" s="843"/>
      <c r="B110" s="843"/>
      <c r="C110" s="843"/>
      <c r="D110" s="843"/>
      <c r="E110" s="843"/>
      <c r="F110" s="843"/>
      <c r="G110" s="843"/>
      <c r="H110" s="843"/>
      <c r="I110" s="843"/>
      <c r="J110" s="843"/>
      <c r="K110" s="843"/>
      <c r="L110" s="843"/>
      <c r="M110" s="843"/>
      <c r="N110" s="843"/>
      <c r="O110" s="843"/>
    </row>
    <row r="111" spans="1:15" ht="15">
      <c r="A111" s="843"/>
      <c r="B111" s="843"/>
      <c r="C111" s="843"/>
      <c r="D111" s="843"/>
      <c r="E111" s="843"/>
      <c r="F111" s="843"/>
      <c r="G111" s="843"/>
      <c r="H111" s="843"/>
      <c r="I111" s="843"/>
      <c r="J111" s="843"/>
      <c r="K111" s="843"/>
      <c r="L111" s="843"/>
      <c r="M111" s="843"/>
      <c r="N111" s="843"/>
      <c r="O111" s="843"/>
    </row>
    <row r="112" spans="1:15" ht="15">
      <c r="A112" s="843"/>
      <c r="B112" s="843"/>
      <c r="C112" s="843"/>
      <c r="D112" s="843"/>
      <c r="E112" s="843"/>
      <c r="F112" s="843"/>
      <c r="G112" s="843"/>
      <c r="H112" s="843"/>
      <c r="I112" s="843"/>
      <c r="J112" s="843"/>
      <c r="K112" s="843"/>
      <c r="L112" s="843"/>
      <c r="M112" s="843"/>
      <c r="N112" s="843"/>
      <c r="O112" s="843"/>
    </row>
    <row r="113" spans="1:15" ht="15">
      <c r="A113" s="843"/>
      <c r="B113" s="843"/>
      <c r="C113" s="843"/>
      <c r="D113" s="843"/>
      <c r="E113" s="843"/>
      <c r="F113" s="843"/>
      <c r="G113" s="843"/>
      <c r="H113" s="843"/>
      <c r="I113" s="843"/>
      <c r="J113" s="843"/>
      <c r="K113" s="843"/>
      <c r="L113" s="843"/>
      <c r="M113" s="843"/>
      <c r="N113" s="843"/>
      <c r="O113" s="843"/>
    </row>
    <row r="114" spans="1:15" ht="15">
      <c r="A114" s="843"/>
      <c r="B114" s="843"/>
      <c r="C114" s="843"/>
      <c r="D114" s="843"/>
      <c r="E114" s="843"/>
      <c r="F114" s="843"/>
      <c r="G114" s="843"/>
      <c r="H114" s="843"/>
      <c r="I114" s="843"/>
      <c r="J114" s="843"/>
      <c r="K114" s="843"/>
      <c r="L114" s="843"/>
      <c r="M114" s="843"/>
      <c r="N114" s="843"/>
      <c r="O114" s="843"/>
    </row>
    <row r="115" spans="1:15" ht="15">
      <c r="A115" s="843"/>
      <c r="B115" s="843"/>
      <c r="C115" s="843"/>
      <c r="D115" s="843"/>
      <c r="E115" s="843"/>
      <c r="F115" s="843"/>
      <c r="G115" s="843"/>
      <c r="H115" s="843"/>
      <c r="I115" s="843"/>
      <c r="J115" s="843"/>
      <c r="K115" s="843"/>
      <c r="L115" s="843"/>
      <c r="M115" s="843"/>
      <c r="N115" s="843"/>
      <c r="O115" s="843"/>
    </row>
    <row r="116" spans="1:15" ht="15">
      <c r="A116" s="843"/>
      <c r="B116" s="843"/>
      <c r="C116" s="843"/>
      <c r="D116" s="843"/>
      <c r="E116" s="843"/>
      <c r="F116" s="843"/>
      <c r="G116" s="843"/>
      <c r="H116" s="843"/>
      <c r="I116" s="843"/>
      <c r="J116" s="843"/>
      <c r="K116" s="843"/>
      <c r="L116" s="843"/>
      <c r="M116" s="843"/>
      <c r="N116" s="843"/>
      <c r="O116" s="843"/>
    </row>
    <row r="117" spans="1:15" ht="15">
      <c r="A117" s="843"/>
      <c r="B117" s="843"/>
      <c r="C117" s="843"/>
      <c r="D117" s="843"/>
      <c r="E117" s="843"/>
      <c r="F117" s="843"/>
      <c r="G117" s="843"/>
      <c r="H117" s="843"/>
      <c r="I117" s="843"/>
      <c r="J117" s="843"/>
      <c r="K117" s="843"/>
      <c r="L117" s="843"/>
      <c r="M117" s="843"/>
      <c r="N117" s="843"/>
      <c r="O117" s="843"/>
    </row>
    <row r="118" spans="1:15" ht="15">
      <c r="A118" s="843"/>
      <c r="B118" s="843"/>
      <c r="C118" s="843"/>
      <c r="D118" s="843"/>
      <c r="E118" s="843"/>
      <c r="F118" s="843"/>
      <c r="G118" s="843"/>
      <c r="H118" s="843"/>
      <c r="I118" s="843"/>
      <c r="J118" s="843"/>
      <c r="K118" s="843"/>
      <c r="L118" s="843"/>
      <c r="M118" s="843"/>
      <c r="N118" s="843"/>
      <c r="O118" s="843"/>
    </row>
    <row r="119" spans="1:15" ht="15">
      <c r="A119" s="843"/>
      <c r="B119" s="843"/>
      <c r="C119" s="843"/>
      <c r="D119" s="843"/>
      <c r="E119" s="843"/>
      <c r="F119" s="843"/>
      <c r="G119" s="843"/>
      <c r="H119" s="843"/>
      <c r="I119" s="843"/>
      <c r="J119" s="843"/>
      <c r="K119" s="843"/>
      <c r="L119" s="843"/>
      <c r="M119" s="843"/>
      <c r="N119" s="843"/>
      <c r="O119" s="843"/>
    </row>
    <row r="120" spans="1:15" ht="15">
      <c r="A120" s="843"/>
      <c r="B120" s="843"/>
      <c r="C120" s="843"/>
      <c r="D120" s="843"/>
      <c r="E120" s="843"/>
      <c r="F120" s="843"/>
      <c r="G120" s="843"/>
      <c r="H120" s="843"/>
      <c r="I120" s="843"/>
      <c r="J120" s="843"/>
      <c r="K120" s="843"/>
      <c r="L120" s="843"/>
      <c r="M120" s="843"/>
      <c r="N120" s="843"/>
      <c r="O120" s="843"/>
    </row>
    <row r="121" spans="1:15" ht="15">
      <c r="A121" s="843"/>
      <c r="B121" s="843"/>
      <c r="C121" s="843"/>
      <c r="D121" s="843"/>
      <c r="E121" s="843"/>
      <c r="F121" s="843"/>
      <c r="G121" s="843"/>
      <c r="H121" s="843"/>
      <c r="I121" s="843"/>
      <c r="J121" s="843"/>
      <c r="K121" s="843"/>
      <c r="L121" s="843"/>
      <c r="M121" s="843"/>
      <c r="N121" s="843"/>
      <c r="O121" s="843"/>
    </row>
    <row r="122" spans="1:15" ht="15">
      <c r="A122" s="843"/>
      <c r="B122" s="843"/>
      <c r="C122" s="843"/>
      <c r="D122" s="843"/>
      <c r="E122" s="843"/>
      <c r="F122" s="843"/>
      <c r="G122" s="843"/>
      <c r="H122" s="843"/>
      <c r="I122" s="843"/>
      <c r="J122" s="843"/>
      <c r="K122" s="843"/>
      <c r="L122" s="843"/>
      <c r="M122" s="843"/>
      <c r="N122" s="843"/>
      <c r="O122" s="843"/>
    </row>
    <row r="123" spans="1:15" ht="15">
      <c r="A123" s="843"/>
      <c r="B123" s="843"/>
      <c r="C123" s="843"/>
      <c r="D123" s="843"/>
      <c r="E123" s="843"/>
      <c r="F123" s="843"/>
      <c r="G123" s="843"/>
      <c r="H123" s="843"/>
      <c r="I123" s="843"/>
      <c r="J123" s="843"/>
      <c r="K123" s="843"/>
      <c r="L123" s="843"/>
      <c r="M123" s="843"/>
      <c r="N123" s="843"/>
      <c r="O123" s="843"/>
    </row>
    <row r="124" spans="1:15" ht="15">
      <c r="A124" s="843"/>
      <c r="B124" s="843"/>
      <c r="C124" s="843"/>
      <c r="D124" s="843"/>
      <c r="E124" s="843"/>
      <c r="F124" s="843"/>
      <c r="G124" s="843"/>
      <c r="H124" s="843"/>
      <c r="I124" s="843"/>
      <c r="J124" s="843"/>
      <c r="K124" s="843"/>
      <c r="L124" s="843"/>
      <c r="M124" s="843"/>
      <c r="N124" s="843"/>
      <c r="O124" s="843"/>
    </row>
    <row r="125" spans="1:15" ht="15">
      <c r="A125" s="843"/>
      <c r="B125" s="843"/>
      <c r="C125" s="843"/>
      <c r="D125" s="843"/>
      <c r="E125" s="843"/>
      <c r="F125" s="843"/>
      <c r="G125" s="843"/>
      <c r="H125" s="843"/>
      <c r="I125" s="843"/>
      <c r="J125" s="843"/>
      <c r="K125" s="843"/>
      <c r="L125" s="843"/>
      <c r="M125" s="843"/>
      <c r="N125" s="843"/>
      <c r="O125" s="843"/>
    </row>
    <row r="126" spans="1:15" ht="15">
      <c r="A126" s="843"/>
      <c r="B126" s="843"/>
      <c r="C126" s="843"/>
      <c r="D126" s="843"/>
      <c r="E126" s="843"/>
      <c r="F126" s="843"/>
      <c r="G126" s="843"/>
      <c r="H126" s="843"/>
      <c r="I126" s="843"/>
      <c r="J126" s="843"/>
      <c r="K126" s="843"/>
      <c r="L126" s="843"/>
      <c r="M126" s="843"/>
      <c r="N126" s="843"/>
      <c r="O126" s="843"/>
    </row>
    <row r="127" spans="1:15" ht="15">
      <c r="A127" s="843"/>
      <c r="B127" s="843"/>
      <c r="C127" s="843"/>
      <c r="D127" s="843"/>
      <c r="E127" s="843"/>
      <c r="F127" s="843"/>
      <c r="G127" s="843"/>
      <c r="H127" s="843"/>
      <c r="I127" s="843"/>
      <c r="J127" s="843"/>
      <c r="K127" s="843"/>
      <c r="L127" s="843"/>
      <c r="M127" s="843"/>
      <c r="N127" s="843"/>
      <c r="O127" s="843"/>
    </row>
    <row r="128" spans="1:15" ht="15">
      <c r="A128" s="843"/>
      <c r="B128" s="843"/>
      <c r="C128" s="843"/>
      <c r="D128" s="843"/>
      <c r="E128" s="843"/>
      <c r="F128" s="843"/>
      <c r="G128" s="843"/>
      <c r="H128" s="843"/>
      <c r="I128" s="843"/>
      <c r="J128" s="843"/>
      <c r="K128" s="843"/>
      <c r="L128" s="843"/>
      <c r="M128" s="843"/>
      <c r="N128" s="843"/>
      <c r="O128" s="843"/>
    </row>
    <row r="129" spans="1:15" ht="15">
      <c r="A129" s="843"/>
      <c r="B129" s="843"/>
      <c r="C129" s="843"/>
      <c r="D129" s="843"/>
      <c r="E129" s="843"/>
      <c r="F129" s="843"/>
      <c r="G129" s="843"/>
      <c r="H129" s="843"/>
      <c r="I129" s="843"/>
      <c r="J129" s="843"/>
      <c r="K129" s="843"/>
      <c r="L129" s="843"/>
      <c r="M129" s="843"/>
      <c r="N129" s="843"/>
      <c r="O129" s="843"/>
    </row>
    <row r="130" spans="1:15" ht="15">
      <c r="A130" s="843"/>
      <c r="B130" s="843"/>
      <c r="C130" s="843"/>
      <c r="D130" s="843"/>
      <c r="E130" s="843"/>
      <c r="F130" s="843"/>
      <c r="G130" s="843"/>
      <c r="H130" s="843"/>
      <c r="I130" s="843"/>
      <c r="J130" s="843"/>
      <c r="K130" s="843"/>
      <c r="L130" s="843"/>
      <c r="M130" s="843"/>
      <c r="N130" s="843"/>
      <c r="O130" s="843"/>
    </row>
    <row r="131" spans="1:15" ht="15">
      <c r="A131" s="843"/>
      <c r="B131" s="843"/>
      <c r="C131" s="843"/>
      <c r="D131" s="843"/>
      <c r="E131" s="843"/>
      <c r="F131" s="843"/>
      <c r="G131" s="843"/>
      <c r="H131" s="843"/>
      <c r="I131" s="843"/>
      <c r="J131" s="843"/>
      <c r="K131" s="843"/>
      <c r="L131" s="843"/>
      <c r="M131" s="843"/>
      <c r="N131" s="843"/>
      <c r="O131" s="843"/>
    </row>
    <row r="132" spans="1:15" ht="15">
      <c r="A132" s="843"/>
      <c r="B132" s="843"/>
      <c r="C132" s="843"/>
      <c r="D132" s="843"/>
      <c r="E132" s="843"/>
      <c r="F132" s="843"/>
      <c r="G132" s="843"/>
      <c r="H132" s="843"/>
      <c r="I132" s="843"/>
      <c r="J132" s="843"/>
      <c r="K132" s="843"/>
      <c r="L132" s="843"/>
      <c r="M132" s="843"/>
      <c r="N132" s="843"/>
      <c r="O132" s="843"/>
    </row>
    <row r="133" spans="1:15" ht="15">
      <c r="A133" s="843"/>
      <c r="B133" s="843"/>
      <c r="C133" s="843"/>
      <c r="D133" s="843"/>
      <c r="E133" s="843"/>
      <c r="F133" s="843"/>
      <c r="G133" s="843"/>
      <c r="H133" s="843"/>
      <c r="I133" s="843"/>
      <c r="J133" s="843"/>
      <c r="K133" s="843"/>
      <c r="L133" s="843"/>
      <c r="M133" s="843"/>
      <c r="N133" s="843"/>
      <c r="O133" s="843"/>
    </row>
    <row r="134" spans="1:15" ht="15">
      <c r="A134" s="843"/>
      <c r="B134" s="843"/>
      <c r="C134" s="843"/>
      <c r="D134" s="843"/>
      <c r="E134" s="843"/>
      <c r="F134" s="843"/>
      <c r="G134" s="843"/>
      <c r="H134" s="843"/>
      <c r="I134" s="843"/>
      <c r="J134" s="843"/>
      <c r="K134" s="843"/>
      <c r="L134" s="843"/>
      <c r="M134" s="843"/>
      <c r="N134" s="843"/>
      <c r="O134" s="843"/>
    </row>
    <row r="135" spans="1:15" ht="15">
      <c r="A135" s="843"/>
      <c r="B135" s="843"/>
      <c r="C135" s="843"/>
      <c r="D135" s="843"/>
      <c r="E135" s="843"/>
      <c r="F135" s="843"/>
      <c r="G135" s="843"/>
      <c r="H135" s="843"/>
      <c r="I135" s="843"/>
      <c r="J135" s="843"/>
      <c r="K135" s="843"/>
      <c r="L135" s="843"/>
      <c r="M135" s="843"/>
      <c r="N135" s="843"/>
      <c r="O135" s="843"/>
    </row>
    <row r="136" spans="1:15" ht="15">
      <c r="A136" s="843"/>
      <c r="B136" s="843"/>
      <c r="C136" s="843"/>
      <c r="D136" s="843"/>
      <c r="E136" s="843"/>
      <c r="F136" s="843"/>
      <c r="G136" s="843"/>
      <c r="H136" s="843"/>
      <c r="I136" s="843"/>
      <c r="J136" s="843"/>
      <c r="K136" s="843"/>
      <c r="L136" s="843"/>
      <c r="M136" s="843"/>
      <c r="N136" s="843"/>
      <c r="O136" s="843"/>
    </row>
  </sheetData>
  <sheetProtection password="CB29" sheet="1" objects="1" scenarios="1"/>
  <mergeCells count="32">
    <mergeCell ref="B73:F73"/>
    <mergeCell ref="B76:F76"/>
    <mergeCell ref="B79:F79"/>
    <mergeCell ref="B82:F82"/>
    <mergeCell ref="B105:F105"/>
    <mergeCell ref="A108:I109"/>
    <mergeCell ref="B91:F91"/>
    <mergeCell ref="B94:F94"/>
    <mergeCell ref="B96:C96"/>
    <mergeCell ref="F96:G96"/>
    <mergeCell ref="D100:E100"/>
    <mergeCell ref="B102:E102"/>
    <mergeCell ref="E28:I28"/>
    <mergeCell ref="B31:H31"/>
    <mergeCell ref="B85:F85"/>
    <mergeCell ref="B88:G88"/>
    <mergeCell ref="B40:F40"/>
    <mergeCell ref="B43:F43"/>
    <mergeCell ref="B49:F49"/>
    <mergeCell ref="A52:H55"/>
    <mergeCell ref="A1:I1"/>
    <mergeCell ref="A4:I4"/>
    <mergeCell ref="B6:F6"/>
    <mergeCell ref="G6:I6"/>
    <mergeCell ref="A7:I7"/>
    <mergeCell ref="A9:I12"/>
    <mergeCell ref="B15:F15"/>
    <mergeCell ref="B18:D18"/>
    <mergeCell ref="D67:H68"/>
    <mergeCell ref="A69:H70"/>
    <mergeCell ref="B34:F34"/>
    <mergeCell ref="B37:F37"/>
  </mergeCells>
  <dataValidations count="12">
    <dataValidation type="list" allowBlank="1" showInputMessage="1" showErrorMessage="1" sqref="B21:B27 B58:B67 B46 F46">
      <formula1>$V$33:$V$35</formula1>
    </dataValidation>
    <dataValidation type="list" allowBlank="1" showInputMessage="1" showErrorMessage="1" sqref="B105:F105">
      <formula1>$U$104:$U$108</formula1>
    </dataValidation>
    <dataValidation type="list" allowBlank="1" showInputMessage="1" showErrorMessage="1" sqref="B102:E102">
      <formula1>$U$96:$U$102</formula1>
    </dataValidation>
    <dataValidation type="list" allowBlank="1" showInputMessage="1" showErrorMessage="1" sqref="D100:E100">
      <formula1>$X$96:$X$101</formula1>
    </dataValidation>
    <dataValidation type="list" allowBlank="1" showInputMessage="1" showErrorMessage="1" sqref="I96">
      <formula1>$X$85:$X$93</formula1>
    </dataValidation>
    <dataValidation type="list" allowBlank="1" showInputMessage="1" showErrorMessage="1" sqref="F96:G96">
      <formula1>$AA$5:$AA$12</formula1>
    </dataValidation>
    <dataValidation type="list" allowBlank="1" showInputMessage="1" showErrorMessage="1" sqref="B96:C96">
      <formula1>$AA$1:$AA$3</formula1>
    </dataValidation>
    <dataValidation type="list" allowBlank="1" showInputMessage="1" showErrorMessage="1" sqref="B88:G88">
      <formula1>$V$24:$V$31</formula1>
    </dataValidation>
    <dataValidation type="list" allowBlank="1" showInputMessage="1" showErrorMessage="1" sqref="V9:V11 B15:F15 B34:F34 B37:F37 B40:F40 B43:F43 B49:F49 B73:F73 B76:F76 B79:F79 B82:F82 B85:F85 B91:F91 B94:F94">
      <formula1>$V$9:$V$11</formula1>
    </dataValidation>
    <dataValidation type="list" allowBlank="1" showInputMessage="1" showErrorMessage="1" sqref="B6:F6">
      <formula1>$V$1:$V$8</formula1>
    </dataValidation>
    <dataValidation type="list" allowBlank="1" showInputMessage="1" showErrorMessage="1" sqref="V2:V7">
      <formula1>"v1:v6"</formula1>
    </dataValidation>
    <dataValidation type="list" allowBlank="1" showInputMessage="1" showErrorMessage="1" sqref="B31">
      <formula1>$V$13:$V$21</formula1>
    </dataValidation>
  </dataValidations>
  <printOptions/>
  <pageMargins left="0.22" right="0.17" top="0.25" bottom="0.25" header="0.17" footer="0.1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G59" sqref="G59"/>
    </sheetView>
  </sheetViews>
  <sheetFormatPr defaultColWidth="9.140625" defaultRowHeight="12.75"/>
  <cols>
    <col min="1" max="2" width="2.7109375" style="0" customWidth="1"/>
    <col min="6" max="9" width="8.140625" style="0" customWidth="1"/>
    <col min="11" max="12" width="11.140625" style="0" customWidth="1"/>
  </cols>
  <sheetData>
    <row r="1" spans="1:12" ht="18">
      <c r="A1" s="67" t="s">
        <v>220</v>
      </c>
      <c r="B1" s="55"/>
      <c r="C1" s="55"/>
      <c r="D1" s="55"/>
      <c r="E1" s="55"/>
      <c r="F1" s="55"/>
      <c r="G1" s="55"/>
      <c r="H1" s="55"/>
      <c r="I1" s="55"/>
      <c r="J1" s="55"/>
      <c r="K1" s="55"/>
      <c r="L1" s="128" t="str">
        <f>Cover!A17</f>
        <v>USE ARROW TO THE RIGHT TO SELECT</v>
      </c>
    </row>
    <row r="2" spans="1:12" ht="15.75">
      <c r="A2" s="55"/>
      <c r="B2" s="69" t="s">
        <v>221</v>
      </c>
      <c r="C2" s="55"/>
      <c r="D2" s="55"/>
      <c r="E2" s="55"/>
      <c r="F2" s="55"/>
      <c r="G2" s="55"/>
      <c r="H2" s="55"/>
      <c r="I2" s="55"/>
      <c r="J2" s="55"/>
      <c r="K2" s="55"/>
      <c r="L2" s="68" t="s">
        <v>222</v>
      </c>
    </row>
    <row r="3" spans="1:12" ht="14.25">
      <c r="A3" s="55"/>
      <c r="B3" s="55"/>
      <c r="C3" s="70" t="s">
        <v>223</v>
      </c>
      <c r="D3" s="55"/>
      <c r="E3" s="55"/>
      <c r="F3" s="55"/>
      <c r="G3" s="55"/>
      <c r="H3" s="55"/>
      <c r="I3" s="55"/>
      <c r="J3" s="55"/>
      <c r="K3" s="55"/>
      <c r="L3" s="55"/>
    </row>
    <row r="4" spans="1:12" ht="14.25">
      <c r="A4" s="55"/>
      <c r="B4" s="55"/>
      <c r="C4" s="70" t="s">
        <v>224</v>
      </c>
      <c r="D4" s="55"/>
      <c r="E4" s="55"/>
      <c r="F4" s="55"/>
      <c r="G4" s="55"/>
      <c r="H4" s="55"/>
      <c r="I4" s="55"/>
      <c r="J4" s="55"/>
      <c r="K4" s="55"/>
      <c r="L4" s="55"/>
    </row>
    <row r="5" spans="1:12" ht="14.25">
      <c r="A5" s="55"/>
      <c r="B5" s="55"/>
      <c r="C5" s="70"/>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2.75">
      <c r="A16" s="55"/>
      <c r="B16" s="55"/>
      <c r="C16" s="55"/>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4.25">
      <c r="A19" s="55"/>
      <c r="B19" s="55"/>
      <c r="C19" s="70" t="s">
        <v>225</v>
      </c>
      <c r="D19" s="55"/>
      <c r="E19" s="55"/>
      <c r="F19" s="55"/>
      <c r="G19" s="55"/>
      <c r="H19" s="55"/>
      <c r="I19" s="55"/>
      <c r="J19" s="55"/>
      <c r="K19" s="55"/>
      <c r="L19" s="55"/>
    </row>
    <row r="20" spans="1:12" ht="14.25">
      <c r="A20" s="55"/>
      <c r="B20" s="55"/>
      <c r="C20" s="70" t="s">
        <v>226</v>
      </c>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2.75">
      <c r="A27" s="55"/>
      <c r="B27" s="55"/>
      <c r="C27" s="55"/>
      <c r="D27" s="55"/>
      <c r="E27" s="55"/>
      <c r="F27" s="55"/>
      <c r="G27" s="55"/>
      <c r="H27" s="55"/>
      <c r="I27" s="55"/>
      <c r="J27" s="55"/>
      <c r="K27" s="55"/>
      <c r="L27" s="55"/>
    </row>
    <row r="28" spans="1:12" ht="12.75">
      <c r="A28" s="55"/>
      <c r="B28" s="55"/>
      <c r="C28" s="55"/>
      <c r="D28" s="55"/>
      <c r="E28" s="55"/>
      <c r="F28" s="55"/>
      <c r="G28" s="55"/>
      <c r="H28" s="55"/>
      <c r="I28" s="55"/>
      <c r="J28" s="55"/>
      <c r="K28" s="55"/>
      <c r="L28" s="55"/>
    </row>
    <row r="29" spans="1:12" ht="12.75">
      <c r="A29" s="55"/>
      <c r="B29" s="55"/>
      <c r="C29" s="55"/>
      <c r="D29" s="55"/>
      <c r="E29" s="55"/>
      <c r="F29" s="55"/>
      <c r="G29" s="55"/>
      <c r="H29" s="55"/>
      <c r="I29" s="55"/>
      <c r="J29" s="55"/>
      <c r="K29" s="55"/>
      <c r="L29" s="55"/>
    </row>
    <row r="30" spans="1:12" ht="14.25">
      <c r="A30" s="55"/>
      <c r="B30" s="55"/>
      <c r="C30" s="70"/>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5.75">
      <c r="A38" s="55"/>
      <c r="B38" s="69" t="s">
        <v>227</v>
      </c>
      <c r="C38" s="55"/>
      <c r="D38" s="55"/>
      <c r="E38" s="55"/>
      <c r="F38" s="55"/>
      <c r="G38" s="55"/>
      <c r="H38" s="55"/>
      <c r="I38" s="55"/>
      <c r="J38" s="55"/>
      <c r="K38" s="55"/>
      <c r="L38" s="55"/>
    </row>
    <row r="39" spans="1:12" ht="14.25">
      <c r="A39" s="55"/>
      <c r="B39" s="55"/>
      <c r="C39" s="70" t="s">
        <v>228</v>
      </c>
      <c r="D39" s="55"/>
      <c r="E39" s="55"/>
      <c r="F39" s="55"/>
      <c r="G39" s="55"/>
      <c r="H39" s="55"/>
      <c r="I39" s="55"/>
      <c r="J39" s="55"/>
      <c r="K39" s="55"/>
      <c r="L39" s="55"/>
    </row>
    <row r="40" spans="1:12" ht="14.25">
      <c r="A40" s="55"/>
      <c r="B40" s="55"/>
      <c r="C40" s="70" t="s">
        <v>229</v>
      </c>
      <c r="D40" s="55"/>
      <c r="E40" s="55"/>
      <c r="F40" s="55"/>
      <c r="G40" s="55"/>
      <c r="H40" s="55"/>
      <c r="I40" s="55"/>
      <c r="J40" s="55"/>
      <c r="K40" s="55"/>
      <c r="L40" s="55"/>
    </row>
    <row r="41" spans="1:12" ht="12.75">
      <c r="A41" s="55"/>
      <c r="B41" s="55"/>
      <c r="C41" s="55"/>
      <c r="D41" s="55"/>
      <c r="E41" s="55"/>
      <c r="F41" s="55"/>
      <c r="G41" s="55"/>
      <c r="H41" s="55"/>
      <c r="I41" s="55"/>
      <c r="J41" s="55"/>
      <c r="K41" s="55"/>
      <c r="L41" s="55"/>
    </row>
    <row r="42" spans="1:12" ht="12.75">
      <c r="A42" s="55"/>
      <c r="B42" s="55"/>
      <c r="C42" s="55"/>
      <c r="D42" s="55"/>
      <c r="E42" s="55"/>
      <c r="F42" s="55"/>
      <c r="G42" s="55"/>
      <c r="H42" s="55"/>
      <c r="I42" s="55"/>
      <c r="J42" s="55"/>
      <c r="K42" s="55"/>
      <c r="L42" s="55"/>
    </row>
    <row r="43" spans="1:12" ht="15.75">
      <c r="A43" s="55"/>
      <c r="B43" s="69"/>
      <c r="C43" s="55"/>
      <c r="D43" s="55"/>
      <c r="E43" s="55"/>
      <c r="F43" s="55"/>
      <c r="G43" s="55"/>
      <c r="H43" s="55"/>
      <c r="I43" s="55"/>
      <c r="J43" s="55"/>
      <c r="K43" s="55"/>
      <c r="L43" s="55"/>
    </row>
    <row r="44" spans="1:12" ht="14.25">
      <c r="A44" s="55"/>
      <c r="B44" s="55"/>
      <c r="C44" s="70"/>
      <c r="D44" s="55"/>
      <c r="E44" s="55"/>
      <c r="F44" s="55"/>
      <c r="G44" s="55"/>
      <c r="H44" s="55"/>
      <c r="I44" s="55"/>
      <c r="J44" s="55"/>
      <c r="K44" s="55"/>
      <c r="L44" s="55"/>
    </row>
    <row r="45" spans="1:12" ht="14.25">
      <c r="A45" s="55"/>
      <c r="B45" s="55"/>
      <c r="C45" s="70"/>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1.25" customHeight="1">
      <c r="A55" s="55"/>
      <c r="B55" s="55"/>
      <c r="C55" s="55"/>
      <c r="D55" s="55"/>
      <c r="E55" s="55"/>
      <c r="F55" s="55"/>
      <c r="G55" s="55"/>
      <c r="H55" s="55"/>
      <c r="I55" s="55"/>
      <c r="J55" s="55"/>
      <c r="K55" s="55"/>
      <c r="L55" s="55"/>
    </row>
    <row r="56" spans="1:12" ht="11.25" customHeight="1">
      <c r="A56" s="809" t="s">
        <v>586</v>
      </c>
      <c r="B56" s="55"/>
      <c r="C56" s="55"/>
      <c r="D56" s="55"/>
      <c r="E56" s="55"/>
      <c r="F56" s="55"/>
      <c r="G56" s="55"/>
      <c r="H56" s="55"/>
      <c r="I56" s="55"/>
      <c r="J56" s="55"/>
      <c r="K56" s="55"/>
      <c r="L56" s="810" t="s">
        <v>587</v>
      </c>
    </row>
    <row r="57" spans="1:12" ht="12.75">
      <c r="A57" s="90" t="str">
        <f>Cover!$A$59</f>
        <v>      Our House Enterprises</v>
      </c>
      <c r="B57" s="55"/>
      <c r="C57" s="55"/>
      <c r="D57" s="55"/>
      <c r="E57" s="55"/>
      <c r="F57" s="55"/>
      <c r="G57" s="55"/>
      <c r="H57" s="55"/>
      <c r="I57" s="55"/>
      <c r="J57" s="55"/>
      <c r="K57" s="127" t="str">
        <f>Cover!$K$59</f>
        <v>(  )</v>
      </c>
      <c r="L57" s="44">
        <f ca="1">NOW()</f>
        <v>41311.69183159722</v>
      </c>
    </row>
    <row r="59" spans="7:12" ht="12.75">
      <c r="G59" s="53"/>
      <c r="L59" s="777"/>
    </row>
  </sheetData>
  <sheetProtection password="E1BE" sheet="1" objects="1" scenarios="1" selectLockedCells="1"/>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G58" sqref="G58"/>
    </sheetView>
  </sheetViews>
  <sheetFormatPr defaultColWidth="9.140625" defaultRowHeight="12.75"/>
  <cols>
    <col min="1" max="2" width="2.7109375" style="0" customWidth="1"/>
    <col min="7" max="10" width="8.140625" style="0" customWidth="1"/>
    <col min="11" max="12" width="11.140625" style="0" customWidth="1"/>
  </cols>
  <sheetData>
    <row r="1" spans="1:12" ht="18">
      <c r="A1" s="67" t="s">
        <v>220</v>
      </c>
      <c r="B1" s="55"/>
      <c r="C1" s="55"/>
      <c r="D1" s="55"/>
      <c r="E1" s="55"/>
      <c r="F1" s="55" t="s">
        <v>230</v>
      </c>
      <c r="G1" s="55"/>
      <c r="H1" s="55"/>
      <c r="I1" s="55"/>
      <c r="J1" s="55"/>
      <c r="K1" s="55"/>
      <c r="L1" s="24" t="str">
        <f>Cover!A17</f>
        <v>USE ARROW TO THE RIGHT TO SELECT</v>
      </c>
    </row>
    <row r="2" spans="1:12" ht="21" customHeight="1">
      <c r="A2" s="55"/>
      <c r="B2" s="72" t="s">
        <v>231</v>
      </c>
      <c r="C2" s="55"/>
      <c r="D2" s="55"/>
      <c r="E2" s="55"/>
      <c r="F2" s="55"/>
      <c r="G2" s="55"/>
      <c r="H2" s="55"/>
      <c r="I2" s="55"/>
      <c r="J2" s="55"/>
      <c r="K2" s="55"/>
      <c r="L2" s="55"/>
    </row>
    <row r="3" spans="1:12" ht="14.25">
      <c r="A3" s="55"/>
      <c r="B3" s="55"/>
      <c r="C3" s="70" t="s">
        <v>232</v>
      </c>
      <c r="D3" s="55"/>
      <c r="E3" s="55"/>
      <c r="F3" s="55"/>
      <c r="G3" s="55"/>
      <c r="H3" s="55"/>
      <c r="I3" s="55"/>
      <c r="J3" s="55"/>
      <c r="K3" s="55"/>
      <c r="L3" s="55"/>
    </row>
    <row r="4" spans="1:12" ht="14.25">
      <c r="A4" s="55"/>
      <c r="B4" s="55"/>
      <c r="C4" s="70" t="s">
        <v>233</v>
      </c>
      <c r="D4" s="55"/>
      <c r="E4" s="55"/>
      <c r="F4" s="55"/>
      <c r="G4" s="55"/>
      <c r="H4" s="55"/>
      <c r="I4" s="55"/>
      <c r="J4" s="55"/>
      <c r="K4" s="55"/>
      <c r="L4" s="55"/>
    </row>
    <row r="5" spans="1:12" ht="12.75">
      <c r="A5" s="55"/>
      <c r="B5" s="55"/>
      <c r="C5" s="55"/>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4.25">
      <c r="A16" s="55"/>
      <c r="B16" s="55"/>
      <c r="C16" s="70" t="s">
        <v>234</v>
      </c>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2.75">
      <c r="A19" s="55"/>
      <c r="B19" s="55"/>
      <c r="C19" s="55"/>
      <c r="D19" s="55"/>
      <c r="E19" s="55"/>
      <c r="F19" s="55"/>
      <c r="G19" s="55"/>
      <c r="H19" s="55"/>
      <c r="I19" s="55"/>
      <c r="J19" s="55"/>
      <c r="K19" s="55"/>
      <c r="L19" s="55"/>
    </row>
    <row r="20" spans="1:12" ht="12.75">
      <c r="A20" s="55"/>
      <c r="B20" s="55"/>
      <c r="C20" s="55"/>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5.75">
      <c r="A27" s="55"/>
      <c r="B27" s="69" t="s">
        <v>235</v>
      </c>
      <c r="C27" s="55"/>
      <c r="D27" s="55"/>
      <c r="E27" s="55"/>
      <c r="F27" s="55"/>
      <c r="G27" s="55"/>
      <c r="H27" s="55"/>
      <c r="I27" s="55"/>
      <c r="J27" s="55"/>
      <c r="K27" s="55"/>
      <c r="L27" s="55"/>
    </row>
    <row r="28" spans="1:12" ht="14.25">
      <c r="A28" s="55"/>
      <c r="B28" s="55"/>
      <c r="C28" s="70" t="s">
        <v>236</v>
      </c>
      <c r="D28" s="55"/>
      <c r="E28" s="55"/>
      <c r="F28" s="55"/>
      <c r="G28" s="55"/>
      <c r="H28" s="55"/>
      <c r="I28" s="55"/>
      <c r="J28" s="55"/>
      <c r="K28" s="55"/>
      <c r="L28" s="55"/>
    </row>
    <row r="29" spans="1:12" ht="14.25">
      <c r="A29" s="55"/>
      <c r="B29" s="55"/>
      <c r="C29" s="70" t="s">
        <v>237</v>
      </c>
      <c r="D29" s="55"/>
      <c r="E29" s="55"/>
      <c r="F29" s="55"/>
      <c r="G29" s="55"/>
      <c r="H29" s="55"/>
      <c r="I29" s="55"/>
      <c r="J29" s="55"/>
      <c r="K29" s="55"/>
      <c r="L29" s="55"/>
    </row>
    <row r="30" spans="1:12" ht="12.75">
      <c r="A30" s="55"/>
      <c r="B30" s="55"/>
      <c r="C30" s="55"/>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2.75">
      <c r="A38" s="55"/>
      <c r="B38" s="55"/>
      <c r="C38" s="55"/>
      <c r="D38" s="55"/>
      <c r="E38" s="55"/>
      <c r="F38" s="55"/>
      <c r="G38" s="55"/>
      <c r="H38" s="55"/>
      <c r="I38" s="55"/>
      <c r="J38" s="55"/>
      <c r="K38" s="55"/>
      <c r="L38" s="55"/>
    </row>
    <row r="39" spans="1:12" ht="12.75">
      <c r="A39" s="55"/>
      <c r="B39" s="55"/>
      <c r="C39" s="55"/>
      <c r="D39" s="55"/>
      <c r="E39" s="55"/>
      <c r="F39" s="55"/>
      <c r="G39" s="55"/>
      <c r="H39" s="55"/>
      <c r="I39" s="55"/>
      <c r="J39" s="55"/>
      <c r="K39" s="55"/>
      <c r="L39" s="55"/>
    </row>
    <row r="40" spans="1:12" ht="12.75" customHeight="1">
      <c r="A40" s="55"/>
      <c r="B40" s="69"/>
      <c r="C40" s="55"/>
      <c r="D40" s="55"/>
      <c r="E40" s="55"/>
      <c r="F40" s="55"/>
      <c r="G40" s="55"/>
      <c r="H40" s="55"/>
      <c r="I40" s="55"/>
      <c r="J40" s="55"/>
      <c r="K40" s="55"/>
      <c r="L40" s="55"/>
    </row>
    <row r="41" spans="1:12" ht="14.25">
      <c r="A41" s="55"/>
      <c r="B41" s="55"/>
      <c r="C41" s="70" t="s">
        <v>238</v>
      </c>
      <c r="D41" s="55"/>
      <c r="E41" s="55"/>
      <c r="F41" s="55"/>
      <c r="G41" s="55"/>
      <c r="H41" s="55"/>
      <c r="I41" s="55"/>
      <c r="J41" s="55"/>
      <c r="K41" s="55"/>
      <c r="L41" s="55"/>
    </row>
    <row r="42" spans="1:12" ht="14.25">
      <c r="A42" s="55"/>
      <c r="B42" s="55"/>
      <c r="C42" s="70" t="s">
        <v>239</v>
      </c>
      <c r="D42" s="55"/>
      <c r="E42" s="55"/>
      <c r="F42" s="55"/>
      <c r="G42" s="55"/>
      <c r="H42" s="55"/>
      <c r="I42" s="55"/>
      <c r="J42" s="55"/>
      <c r="K42" s="55"/>
      <c r="L42" s="55"/>
    </row>
    <row r="43" spans="1:12" ht="12.75">
      <c r="A43" s="55"/>
      <c r="B43" s="55"/>
      <c r="C43" s="55"/>
      <c r="D43" s="55"/>
      <c r="E43" s="55"/>
      <c r="F43" s="55"/>
      <c r="G43" s="55"/>
      <c r="H43" s="55"/>
      <c r="I43" s="55"/>
      <c r="J43" s="55"/>
      <c r="K43" s="55"/>
      <c r="L43" s="55"/>
    </row>
    <row r="44" spans="1:12" ht="12.75">
      <c r="A44" s="55"/>
      <c r="B44" s="55"/>
      <c r="C44" s="55"/>
      <c r="D44" s="55"/>
      <c r="E44" s="55"/>
      <c r="F44" s="55"/>
      <c r="G44" s="55"/>
      <c r="H44" s="55"/>
      <c r="I44" s="55"/>
      <c r="J44" s="55"/>
      <c r="K44" s="55"/>
      <c r="L44" s="55"/>
    </row>
    <row r="45" spans="1:12" ht="12.75">
      <c r="A45" s="55"/>
      <c r="B45" s="55"/>
      <c r="C45" s="55"/>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3.5">
      <c r="A55" s="809" t="s">
        <v>586</v>
      </c>
      <c r="B55" s="55"/>
      <c r="C55" s="55"/>
      <c r="D55" s="55"/>
      <c r="E55" s="55"/>
      <c r="F55" s="55"/>
      <c r="G55" s="55"/>
      <c r="H55" s="55"/>
      <c r="I55" s="55"/>
      <c r="J55" s="55"/>
      <c r="K55" s="55"/>
      <c r="L55" s="810" t="s">
        <v>587</v>
      </c>
    </row>
    <row r="56" spans="1:12" ht="12.75">
      <c r="A56" s="90" t="str">
        <f>Cover!$A$59</f>
        <v>      Our House Enterprises</v>
      </c>
      <c r="B56" s="55"/>
      <c r="C56" s="55"/>
      <c r="D56" s="55"/>
      <c r="E56" s="55"/>
      <c r="F56" s="55"/>
      <c r="G56" s="55"/>
      <c r="H56" s="55"/>
      <c r="I56" s="55"/>
      <c r="J56" s="55"/>
      <c r="K56" s="127" t="str">
        <f>Cover!$K$59</f>
        <v>(  )</v>
      </c>
      <c r="L56" s="44">
        <f ca="1">NOW()</f>
        <v>41311.69183159722</v>
      </c>
    </row>
    <row r="58" spans="7:12" ht="12.75">
      <c r="G58" s="53"/>
      <c r="L58" s="77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showGridLines="0" showZeros="0" zoomScalePageLayoutView="0" workbookViewId="0" topLeftCell="A1">
      <selection activeCell="D53" sqref="D53"/>
    </sheetView>
  </sheetViews>
  <sheetFormatPr defaultColWidth="9.140625" defaultRowHeight="12.75"/>
  <cols>
    <col min="1" max="1" width="3.00390625" style="73" customWidth="1"/>
    <col min="2" max="3" width="22.7109375" style="0" customWidth="1"/>
    <col min="4" max="4" width="3.00390625" style="73" customWidth="1"/>
    <col min="5" max="6" width="22.7109375" style="0" customWidth="1"/>
  </cols>
  <sheetData>
    <row r="1" spans="1:6" ht="20.25" customHeight="1">
      <c r="A1" s="208" t="s">
        <v>240</v>
      </c>
      <c r="B1" s="209"/>
      <c r="C1" s="90"/>
      <c r="D1" s="210"/>
      <c r="E1" s="90"/>
      <c r="F1" s="90"/>
    </row>
    <row r="2" spans="1:6" ht="13.5">
      <c r="A2" s="210"/>
      <c r="B2" s="211" t="s">
        <v>241</v>
      </c>
      <c r="C2" s="90"/>
      <c r="D2" s="210"/>
      <c r="E2" s="90"/>
      <c r="F2" s="90"/>
    </row>
    <row r="3" spans="1:6" ht="13.5">
      <c r="A3" s="210"/>
      <c r="B3" s="211" t="s">
        <v>242</v>
      </c>
      <c r="C3" s="90"/>
      <c r="D3" s="210"/>
      <c r="E3" s="90"/>
      <c r="F3" s="90"/>
    </row>
    <row r="4" spans="1:6" ht="13.5">
      <c r="A4" s="210"/>
      <c r="B4" s="211" t="s">
        <v>243</v>
      </c>
      <c r="C4" s="90"/>
      <c r="D4" s="210"/>
      <c r="E4" s="90"/>
      <c r="F4" s="90"/>
    </row>
    <row r="5" spans="1:6" ht="13.5">
      <c r="A5" s="210"/>
      <c r="B5" s="211" t="s">
        <v>244</v>
      </c>
      <c r="C5" s="90"/>
      <c r="D5" s="210"/>
      <c r="E5" s="90"/>
      <c r="F5" s="90"/>
    </row>
    <row r="6" spans="1:6" ht="4.5" customHeight="1">
      <c r="A6" s="210"/>
      <c r="B6" s="90"/>
      <c r="C6" s="90"/>
      <c r="D6" s="210"/>
      <c r="E6" s="90"/>
      <c r="F6" s="90"/>
    </row>
    <row r="7" spans="1:6" ht="19.5" customHeight="1">
      <c r="A7" s="212"/>
      <c r="B7" s="213" t="s">
        <v>245</v>
      </c>
      <c r="C7" s="214"/>
      <c r="D7" s="212"/>
      <c r="E7" s="215" t="s">
        <v>246</v>
      </c>
      <c r="F7" s="216"/>
    </row>
    <row r="8" spans="1:6" ht="4.5" customHeight="1">
      <c r="A8" s="217"/>
      <c r="B8" s="218"/>
      <c r="C8" s="219"/>
      <c r="D8" s="217"/>
      <c r="E8" s="218"/>
      <c r="F8" s="220"/>
    </row>
    <row r="9" spans="1:6" ht="15" customHeight="1">
      <c r="A9" s="217" t="s">
        <v>2</v>
      </c>
      <c r="B9" s="218"/>
      <c r="C9" s="221"/>
      <c r="D9" s="217" t="s">
        <v>2</v>
      </c>
      <c r="E9" s="218"/>
      <c r="F9" s="222"/>
    </row>
    <row r="10" spans="1:6" ht="15" customHeight="1">
      <c r="A10" s="217"/>
      <c r="B10" s="218"/>
      <c r="C10" s="221"/>
      <c r="D10" s="217"/>
      <c r="E10" s="218"/>
      <c r="F10" s="222"/>
    </row>
    <row r="11" spans="1:6" ht="15" customHeight="1">
      <c r="A11" s="217"/>
      <c r="B11" s="218"/>
      <c r="C11" s="221"/>
      <c r="D11" s="217"/>
      <c r="E11" s="218"/>
      <c r="F11" s="222"/>
    </row>
    <row r="12" spans="1:6" ht="15" customHeight="1">
      <c r="A12" s="217"/>
      <c r="B12" s="218"/>
      <c r="C12" s="221"/>
      <c r="D12" s="217"/>
      <c r="E12" s="218"/>
      <c r="F12" s="222"/>
    </row>
    <row r="13" spans="1:6" ht="15" customHeight="1">
      <c r="A13" s="217" t="s">
        <v>4</v>
      </c>
      <c r="B13" s="218"/>
      <c r="C13" s="221"/>
      <c r="D13" s="217" t="s">
        <v>4</v>
      </c>
      <c r="E13" s="218"/>
      <c r="F13" s="222"/>
    </row>
    <row r="14" spans="1:6" ht="15" customHeight="1">
      <c r="A14" s="217"/>
      <c r="B14" s="218"/>
      <c r="C14" s="221"/>
      <c r="D14" s="217"/>
      <c r="E14" s="218"/>
      <c r="F14" s="222"/>
    </row>
    <row r="15" spans="1:6" ht="15" customHeight="1">
      <c r="A15" s="217"/>
      <c r="B15" s="218"/>
      <c r="C15" s="221"/>
      <c r="D15" s="217"/>
      <c r="E15" s="218"/>
      <c r="F15" s="222"/>
    </row>
    <row r="16" spans="1:6" ht="15" customHeight="1">
      <c r="A16" s="217"/>
      <c r="B16" s="218"/>
      <c r="C16" s="221"/>
      <c r="D16" s="217"/>
      <c r="E16" s="218"/>
      <c r="F16" s="222"/>
    </row>
    <row r="17" spans="1:6" ht="15" customHeight="1">
      <c r="A17" s="217" t="s">
        <v>5</v>
      </c>
      <c r="B17" s="218"/>
      <c r="C17" s="221"/>
      <c r="D17" s="217" t="s">
        <v>5</v>
      </c>
      <c r="E17" s="218"/>
      <c r="F17" s="222"/>
    </row>
    <row r="18" spans="1:6" ht="15" customHeight="1">
      <c r="A18" s="217"/>
      <c r="B18" s="218"/>
      <c r="C18" s="221"/>
      <c r="D18" s="217"/>
      <c r="E18" s="218"/>
      <c r="F18" s="222"/>
    </row>
    <row r="19" spans="1:6" ht="15" customHeight="1">
      <c r="A19" s="217"/>
      <c r="B19" s="218"/>
      <c r="C19" s="221"/>
      <c r="D19" s="217"/>
      <c r="E19" s="218"/>
      <c r="F19" s="222"/>
    </row>
    <row r="20" spans="1:6" ht="15" customHeight="1">
      <c r="A20" s="217"/>
      <c r="B20" s="218"/>
      <c r="C20" s="221"/>
      <c r="D20" s="217"/>
      <c r="E20" s="218"/>
      <c r="F20" s="222"/>
    </row>
    <row r="21" spans="1:6" ht="15" customHeight="1">
      <c r="A21" s="217" t="s">
        <v>6</v>
      </c>
      <c r="B21" s="218"/>
      <c r="C21" s="221"/>
      <c r="D21" s="217" t="s">
        <v>6</v>
      </c>
      <c r="E21" s="218"/>
      <c r="F21" s="222"/>
    </row>
    <row r="22" spans="1:6" ht="15" customHeight="1">
      <c r="A22" s="217"/>
      <c r="B22" s="218"/>
      <c r="C22" s="221"/>
      <c r="D22" s="217"/>
      <c r="E22" s="218"/>
      <c r="F22" s="222"/>
    </row>
    <row r="23" spans="1:6" ht="15" customHeight="1">
      <c r="A23" s="217"/>
      <c r="B23" s="218"/>
      <c r="C23" s="221"/>
      <c r="D23" s="217"/>
      <c r="E23" s="218"/>
      <c r="F23" s="222"/>
    </row>
    <row r="24" spans="1:6" ht="15" customHeight="1">
      <c r="A24" s="217"/>
      <c r="B24" s="218"/>
      <c r="C24" s="221"/>
      <c r="D24" s="217"/>
      <c r="E24" s="218"/>
      <c r="F24" s="222"/>
    </row>
    <row r="25" spans="1:6" ht="15" customHeight="1">
      <c r="A25" s="217" t="s">
        <v>8</v>
      </c>
      <c r="B25" s="218"/>
      <c r="C25" s="221"/>
      <c r="D25" s="217" t="s">
        <v>8</v>
      </c>
      <c r="E25" s="218"/>
      <c r="F25" s="222"/>
    </row>
    <row r="26" spans="1:6" ht="15" customHeight="1">
      <c r="A26" s="217"/>
      <c r="B26" s="218"/>
      <c r="C26" s="221"/>
      <c r="D26" s="217"/>
      <c r="E26" s="218"/>
      <c r="F26" s="222"/>
    </row>
    <row r="27" spans="1:6" ht="15" customHeight="1">
      <c r="A27" s="217"/>
      <c r="B27" s="218"/>
      <c r="C27" s="221"/>
      <c r="D27" s="217"/>
      <c r="E27" s="218"/>
      <c r="F27" s="222"/>
    </row>
    <row r="28" spans="1:6" ht="15" customHeight="1">
      <c r="A28" s="217"/>
      <c r="B28" s="218"/>
      <c r="C28" s="221"/>
      <c r="D28" s="217"/>
      <c r="E28" s="218"/>
      <c r="F28" s="222"/>
    </row>
    <row r="29" spans="1:6" ht="15" customHeight="1">
      <c r="A29" s="217" t="s">
        <v>12</v>
      </c>
      <c r="B29" s="218"/>
      <c r="C29" s="221"/>
      <c r="D29" s="217" t="s">
        <v>12</v>
      </c>
      <c r="E29" s="218"/>
      <c r="F29" s="222"/>
    </row>
    <row r="30" spans="1:6" ht="15" customHeight="1">
      <c r="A30" s="217"/>
      <c r="B30" s="218"/>
      <c r="C30" s="221"/>
      <c r="D30" s="217"/>
      <c r="E30" s="218"/>
      <c r="F30" s="222"/>
    </row>
    <row r="31" spans="1:6" ht="15" customHeight="1">
      <c r="A31" s="217"/>
      <c r="B31" s="218"/>
      <c r="C31" s="221"/>
      <c r="D31" s="217"/>
      <c r="E31" s="218"/>
      <c r="F31" s="222"/>
    </row>
    <row r="32" spans="1:6" ht="15" customHeight="1">
      <c r="A32" s="217"/>
      <c r="B32" s="218"/>
      <c r="C32" s="221"/>
      <c r="D32" s="217"/>
      <c r="E32" s="218"/>
      <c r="F32" s="222"/>
    </row>
    <row r="33" spans="1:6" ht="15" customHeight="1">
      <c r="A33" s="217" t="s">
        <v>14</v>
      </c>
      <c r="B33" s="218"/>
      <c r="C33" s="221"/>
      <c r="D33" s="217" t="s">
        <v>14</v>
      </c>
      <c r="E33" s="218"/>
      <c r="F33" s="222"/>
    </row>
    <row r="34" spans="1:6" ht="15" customHeight="1">
      <c r="A34" s="217"/>
      <c r="B34" s="218"/>
      <c r="C34" s="221"/>
      <c r="D34" s="217"/>
      <c r="E34" s="218"/>
      <c r="F34" s="222"/>
    </row>
    <row r="35" spans="1:6" ht="15" customHeight="1">
      <c r="A35" s="217"/>
      <c r="B35" s="218"/>
      <c r="C35" s="221"/>
      <c r="D35" s="217"/>
      <c r="E35" s="218"/>
      <c r="F35" s="222"/>
    </row>
    <row r="36" spans="1:6" ht="15" customHeight="1">
      <c r="A36" s="217"/>
      <c r="B36" s="218"/>
      <c r="C36" s="221"/>
      <c r="D36" s="217"/>
      <c r="E36" s="218"/>
      <c r="F36" s="222"/>
    </row>
    <row r="37" spans="1:6" ht="15" customHeight="1">
      <c r="A37" s="217" t="s">
        <v>17</v>
      </c>
      <c r="B37" s="218"/>
      <c r="C37" s="221"/>
      <c r="D37" s="217" t="s">
        <v>17</v>
      </c>
      <c r="E37" s="218"/>
      <c r="F37" s="222"/>
    </row>
    <row r="38" spans="1:6" ht="15" customHeight="1">
      <c r="A38" s="217"/>
      <c r="B38" s="218"/>
      <c r="C38" s="221"/>
      <c r="D38" s="217"/>
      <c r="E38" s="218"/>
      <c r="F38" s="222"/>
    </row>
    <row r="39" spans="1:6" ht="15" customHeight="1">
      <c r="A39" s="217"/>
      <c r="B39" s="218"/>
      <c r="C39" s="221"/>
      <c r="D39" s="217"/>
      <c r="E39" s="218"/>
      <c r="F39" s="222"/>
    </row>
    <row r="40" spans="1:6" ht="15" customHeight="1">
      <c r="A40" s="217"/>
      <c r="B40" s="218"/>
      <c r="C40" s="221"/>
      <c r="D40" s="217"/>
      <c r="E40" s="218"/>
      <c r="F40" s="222"/>
    </row>
    <row r="41" spans="1:6" ht="15" customHeight="1">
      <c r="A41" s="217" t="s">
        <v>19</v>
      </c>
      <c r="B41" s="218"/>
      <c r="C41" s="221"/>
      <c r="D41" s="217" t="s">
        <v>19</v>
      </c>
      <c r="E41" s="218"/>
      <c r="F41" s="222"/>
    </row>
    <row r="42" spans="1:6" ht="15" customHeight="1">
      <c r="A42" s="217"/>
      <c r="B42" s="218"/>
      <c r="C42" s="221"/>
      <c r="D42" s="217"/>
      <c r="E42" s="218"/>
      <c r="F42" s="222"/>
    </row>
    <row r="43" spans="1:6" ht="15" customHeight="1">
      <c r="A43" s="217"/>
      <c r="B43" s="218"/>
      <c r="C43" s="221"/>
      <c r="D43" s="217"/>
      <c r="E43" s="218"/>
      <c r="F43" s="222"/>
    </row>
    <row r="44" spans="1:6" ht="15" customHeight="1">
      <c r="A44" s="217"/>
      <c r="B44" s="218"/>
      <c r="C44" s="221"/>
      <c r="D44" s="217"/>
      <c r="E44" s="218"/>
      <c r="F44" s="222"/>
    </row>
    <row r="45" spans="1:6" ht="15" customHeight="1">
      <c r="A45" s="217" t="s">
        <v>21</v>
      </c>
      <c r="B45" s="218"/>
      <c r="C45" s="221"/>
      <c r="D45" s="217" t="s">
        <v>21</v>
      </c>
      <c r="E45" s="218"/>
      <c r="F45" s="222"/>
    </row>
    <row r="46" spans="1:6" ht="15" customHeight="1">
      <c r="A46" s="217"/>
      <c r="B46" s="218"/>
      <c r="C46" s="221"/>
      <c r="D46" s="217"/>
      <c r="E46" s="218"/>
      <c r="F46" s="222"/>
    </row>
    <row r="47" spans="1:6" ht="15" customHeight="1">
      <c r="A47" s="217"/>
      <c r="B47" s="218"/>
      <c r="C47" s="221"/>
      <c r="D47" s="217"/>
      <c r="E47" s="218"/>
      <c r="F47" s="222"/>
    </row>
    <row r="48" spans="1:6" ht="15" customHeight="1">
      <c r="A48" s="217"/>
      <c r="B48" s="218"/>
      <c r="C48" s="221"/>
      <c r="D48" s="217"/>
      <c r="E48" s="218"/>
      <c r="F48" s="222"/>
    </row>
    <row r="49" spans="1:6" ht="3.75" customHeight="1">
      <c r="A49" s="223"/>
      <c r="B49" s="224"/>
      <c r="C49" s="225"/>
      <c r="D49" s="223"/>
      <c r="E49" s="224"/>
      <c r="F49" s="226"/>
    </row>
    <row r="50" spans="1:6" ht="12.75" customHeight="1">
      <c r="A50" s="809" t="s">
        <v>586</v>
      </c>
      <c r="B50" s="90"/>
      <c r="C50" s="90"/>
      <c r="D50" s="210"/>
      <c r="E50" s="90"/>
      <c r="F50" s="810" t="s">
        <v>587</v>
      </c>
    </row>
    <row r="51" spans="1:6" ht="12.75">
      <c r="A51" s="133" t="str">
        <f>Cover!$A$59</f>
        <v>      Our House Enterprises</v>
      </c>
      <c r="B51" s="90"/>
      <c r="C51" s="90"/>
      <c r="D51" s="210"/>
      <c r="E51" s="127" t="str">
        <f>Cover!$K$59</f>
        <v>(  )</v>
      </c>
      <c r="F51" s="44">
        <f ca="1">NOW()</f>
        <v>41311.69183159722</v>
      </c>
    </row>
    <row r="52" ht="12.75"/>
    <row r="53" ht="12.75">
      <c r="D53" s="22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- 4 -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57"/>
  <sheetViews>
    <sheetView showGridLines="0" showZeros="0" zoomScalePageLayoutView="0" workbookViewId="0" topLeftCell="A1">
      <selection activeCell="A1" sqref="A1"/>
    </sheetView>
  </sheetViews>
  <sheetFormatPr defaultColWidth="9.140625" defaultRowHeight="12.75"/>
  <cols>
    <col min="1" max="1" width="11.28125" style="0" customWidth="1"/>
    <col min="2" max="2" width="14.421875" style="0" customWidth="1"/>
    <col min="3" max="3" width="12.57421875" style="0" customWidth="1"/>
    <col min="4" max="4" width="7.7109375" style="0" customWidth="1"/>
    <col min="5" max="5" width="1.8515625" style="0" customWidth="1"/>
    <col min="6" max="6" width="9.8515625" style="0" customWidth="1"/>
    <col min="7" max="7" width="12.7109375" style="0" customWidth="1"/>
    <col min="8" max="8" width="2.7109375" style="235" customWidth="1"/>
    <col min="9" max="9" width="9.8515625" style="0" customWidth="1"/>
    <col min="10" max="10" width="12.7109375" style="0" customWidth="1"/>
    <col min="11" max="11" width="2.7109375" style="232" customWidth="1"/>
    <col min="12" max="12" width="4.140625" style="0" customWidth="1"/>
    <col min="13" max="13" width="4.140625" style="0" hidden="1" customWidth="1"/>
    <col min="14" max="14" width="9.7109375" style="0" hidden="1" customWidth="1"/>
    <col min="15" max="15" width="4.140625" style="0" hidden="1" customWidth="1"/>
    <col min="16" max="22" width="4.140625" style="0" customWidth="1"/>
  </cols>
  <sheetData>
    <row r="1" ht="12.75">
      <c r="A1" s="53"/>
    </row>
    <row r="8" spans="1:11" ht="15.75" customHeight="1">
      <c r="A8" s="254" t="s">
        <v>247</v>
      </c>
      <c r="B8" s="78"/>
      <c r="D8" s="189"/>
      <c r="F8" s="78"/>
      <c r="G8" s="78"/>
      <c r="H8" s="233"/>
      <c r="I8" s="78"/>
      <c r="J8" s="4"/>
      <c r="K8" s="231"/>
    </row>
    <row r="9" spans="1:11" ht="15.75" customHeight="1">
      <c r="A9" s="187"/>
      <c r="B9" s="280" t="str">
        <f>Cover!$A$17</f>
        <v>USE ARROW TO THE RIGHT TO SELECT</v>
      </c>
      <c r="C9" s="165"/>
      <c r="D9" s="189"/>
      <c r="F9" s="78"/>
      <c r="G9" s="78"/>
      <c r="H9" s="233"/>
      <c r="I9" s="78"/>
      <c r="J9" s="4"/>
      <c r="K9" s="231"/>
    </row>
    <row r="10" spans="1:11" ht="15.75" customHeight="1">
      <c r="A10" s="187"/>
      <c r="B10" s="78"/>
      <c r="C10" s="189"/>
      <c r="D10" s="189"/>
      <c r="F10" s="78" t="s">
        <v>248</v>
      </c>
      <c r="G10" s="78"/>
      <c r="H10" s="233"/>
      <c r="I10" s="78"/>
      <c r="J10" s="248" t="s">
        <v>249</v>
      </c>
      <c r="K10" s="231"/>
    </row>
    <row r="11" spans="1:11" ht="8.25" customHeight="1" thickBot="1">
      <c r="A11" s="187"/>
      <c r="B11" s="78"/>
      <c r="C11" s="189"/>
      <c r="D11" s="189"/>
      <c r="F11" s="78"/>
      <c r="G11" s="78"/>
      <c r="H11" s="233"/>
      <c r="I11" s="78"/>
      <c r="J11" s="228"/>
      <c r="K11" s="231"/>
    </row>
    <row r="12" spans="1:11" ht="15.75" customHeight="1">
      <c r="A12" s="197"/>
      <c r="B12" s="198"/>
      <c r="C12" s="199"/>
      <c r="D12" s="199"/>
      <c r="E12" s="199"/>
      <c r="F12" s="295" t="s">
        <v>250</v>
      </c>
      <c r="G12" s="246"/>
      <c r="H12" s="245"/>
      <c r="I12" s="295" t="s">
        <v>251</v>
      </c>
      <c r="J12" s="246"/>
      <c r="K12" s="262"/>
    </row>
    <row r="13" spans="1:11" ht="15.75" customHeight="1">
      <c r="A13" s="173"/>
      <c r="B13" s="174"/>
      <c r="C13" s="175"/>
      <c r="D13" s="175"/>
      <c r="E13" s="175"/>
      <c r="F13" s="229" t="s">
        <v>252</v>
      </c>
      <c r="G13" s="251" t="s">
        <v>253</v>
      </c>
      <c r="H13" s="252"/>
      <c r="I13" s="229" t="s">
        <v>252</v>
      </c>
      <c r="J13" s="250" t="s">
        <v>254</v>
      </c>
      <c r="K13" s="263"/>
    </row>
    <row r="14" spans="1:11" ht="15.75" customHeight="1">
      <c r="A14" s="176" t="s">
        <v>255</v>
      </c>
      <c r="B14" s="177"/>
      <c r="C14" s="178"/>
      <c r="D14" s="178"/>
      <c r="E14" s="178"/>
      <c r="F14" s="230"/>
      <c r="G14" s="178"/>
      <c r="H14" s="234"/>
      <c r="I14" s="230"/>
      <c r="J14" s="143"/>
      <c r="K14" s="257"/>
    </row>
    <row r="15" spans="1:11" ht="15.75" customHeight="1">
      <c r="A15" s="179" t="s">
        <v>256</v>
      </c>
      <c r="B15" s="180"/>
      <c r="C15" s="77"/>
      <c r="D15" s="77"/>
      <c r="E15" s="77"/>
      <c r="F15" s="674"/>
      <c r="G15" s="281"/>
      <c r="H15" s="236"/>
      <c r="I15" s="674"/>
      <c r="J15" s="281"/>
      <c r="K15" s="259"/>
    </row>
    <row r="16" spans="1:11" ht="15.75" customHeight="1">
      <c r="A16" s="181" t="s">
        <v>257</v>
      </c>
      <c r="B16" s="182"/>
      <c r="C16" s="78"/>
      <c r="D16" s="78"/>
      <c r="E16" s="78"/>
      <c r="F16" s="683"/>
      <c r="G16" s="282"/>
      <c r="H16" s="237"/>
      <c r="I16" s="683"/>
      <c r="J16" s="282"/>
      <c r="K16" s="264"/>
    </row>
    <row r="17" spans="1:11" ht="15.75" customHeight="1">
      <c r="A17" s="196" t="s">
        <v>258</v>
      </c>
      <c r="B17" s="166"/>
      <c r="C17" s="76"/>
      <c r="D17" s="76"/>
      <c r="E17" s="76"/>
      <c r="F17" s="675"/>
      <c r="G17" s="283"/>
      <c r="H17" s="238"/>
      <c r="I17" s="675"/>
      <c r="J17" s="283"/>
      <c r="K17" s="258"/>
    </row>
    <row r="18" spans="1:11" ht="15.75" customHeight="1">
      <c r="A18" s="171" t="s">
        <v>259</v>
      </c>
      <c r="B18" s="167"/>
      <c r="C18" s="79"/>
      <c r="D18" s="79"/>
      <c r="E18" s="79"/>
      <c r="F18" s="684"/>
      <c r="G18" s="284"/>
      <c r="H18" s="239"/>
      <c r="I18" s="684"/>
      <c r="J18" s="284"/>
      <c r="K18" s="265"/>
    </row>
    <row r="19" spans="1:11" ht="15.75" customHeight="1">
      <c r="A19" s="196" t="s">
        <v>260</v>
      </c>
      <c r="B19" s="166"/>
      <c r="C19" s="76"/>
      <c r="D19" s="76"/>
      <c r="E19" s="76"/>
      <c r="F19" s="675"/>
      <c r="G19" s="283"/>
      <c r="H19" s="238"/>
      <c r="I19" s="675"/>
      <c r="J19" s="283"/>
      <c r="K19" s="258"/>
    </row>
    <row r="20" spans="1:11" ht="15.75" customHeight="1">
      <c r="A20" s="171" t="s">
        <v>261</v>
      </c>
      <c r="B20" s="167"/>
      <c r="C20" s="79"/>
      <c r="D20" s="79"/>
      <c r="E20" s="79"/>
      <c r="F20" s="684"/>
      <c r="G20" s="284"/>
      <c r="H20" s="239"/>
      <c r="I20" s="684"/>
      <c r="J20" s="284"/>
      <c r="K20" s="265"/>
    </row>
    <row r="21" spans="1:11" ht="15.75" customHeight="1">
      <c r="A21" s="196" t="s">
        <v>262</v>
      </c>
      <c r="B21" s="166"/>
      <c r="C21" s="76"/>
      <c r="D21" s="76"/>
      <c r="E21" s="76"/>
      <c r="F21" s="675"/>
      <c r="G21" s="283"/>
      <c r="H21" s="289"/>
      <c r="I21" s="675"/>
      <c r="J21" s="283"/>
      <c r="K21" s="258"/>
    </row>
    <row r="22" spans="1:14" ht="15.75" customHeight="1">
      <c r="A22" s="183" t="s">
        <v>263</v>
      </c>
      <c r="B22" s="184"/>
      <c r="C22" s="77"/>
      <c r="D22" s="77" t="s">
        <v>264</v>
      </c>
      <c r="E22" s="77"/>
      <c r="F22" s="685" t="s">
        <v>265</v>
      </c>
      <c r="G22" s="285">
        <f>G15+G17+G19+G21</f>
        <v>0</v>
      </c>
      <c r="H22" s="268" t="s">
        <v>266</v>
      </c>
      <c r="I22" s="693" t="str">
        <f>F22</f>
        <v>XXXXXXXX</v>
      </c>
      <c r="J22" s="285">
        <f>J15+J17+J19+J21</f>
        <v>0</v>
      </c>
      <c r="K22" s="269" t="s">
        <v>267</v>
      </c>
      <c r="N22" s="609">
        <f>J22-G22</f>
        <v>0</v>
      </c>
    </row>
    <row r="23" spans="1:11" ht="15.75" customHeight="1">
      <c r="A23" s="176" t="s">
        <v>268</v>
      </c>
      <c r="B23" s="177"/>
      <c r="C23" s="178"/>
      <c r="D23" s="192"/>
      <c r="E23" s="178"/>
      <c r="F23" s="686"/>
      <c r="G23" s="178"/>
      <c r="H23" s="240"/>
      <c r="I23" s="694"/>
      <c r="J23" s="143"/>
      <c r="K23" s="260"/>
    </row>
    <row r="24" spans="1:11" ht="15.75" customHeight="1">
      <c r="A24" s="171" t="s">
        <v>269</v>
      </c>
      <c r="B24" s="167"/>
      <c r="C24" s="79"/>
      <c r="D24" s="79"/>
      <c r="E24" s="79"/>
      <c r="F24" s="687"/>
      <c r="G24" s="671"/>
      <c r="H24" s="672"/>
      <c r="I24" s="695"/>
      <c r="J24" s="671"/>
      <c r="K24" s="673"/>
    </row>
    <row r="25" spans="1:11" ht="15.75" customHeight="1">
      <c r="A25" s="196" t="s">
        <v>270</v>
      </c>
      <c r="B25" s="166"/>
      <c r="C25" s="76"/>
      <c r="D25" s="76"/>
      <c r="E25" s="76"/>
      <c r="F25" s="675"/>
      <c r="G25" s="283"/>
      <c r="H25" s="238"/>
      <c r="I25" s="696"/>
      <c r="J25" s="283"/>
      <c r="K25" s="258"/>
    </row>
    <row r="26" spans="1:11" ht="15.75" customHeight="1">
      <c r="A26" s="170" t="s">
        <v>271</v>
      </c>
      <c r="B26" s="166"/>
      <c r="C26" s="76"/>
      <c r="D26" s="76"/>
      <c r="E26" s="76"/>
      <c r="F26" s="675"/>
      <c r="G26" s="281"/>
      <c r="H26" s="238"/>
      <c r="I26" s="696"/>
      <c r="J26" s="281"/>
      <c r="K26" s="258"/>
    </row>
    <row r="27" spans="1:11" ht="15.75" customHeight="1">
      <c r="A27" s="270" t="s">
        <v>272</v>
      </c>
      <c r="B27" s="271"/>
      <c r="C27" s="17"/>
      <c r="D27" s="17"/>
      <c r="E27" s="17"/>
      <c r="F27" s="685" t="str">
        <f>F22</f>
        <v>XXXXXXXX</v>
      </c>
      <c r="G27" s="285">
        <f>G25+G26</f>
        <v>0</v>
      </c>
      <c r="H27" s="268" t="s">
        <v>273</v>
      </c>
      <c r="I27" s="693" t="str">
        <f>F22</f>
        <v>XXXXXXXX</v>
      </c>
      <c r="J27" s="285">
        <f>J25+J26</f>
        <v>0</v>
      </c>
      <c r="K27" s="269" t="s">
        <v>274</v>
      </c>
    </row>
    <row r="28" spans="1:11" ht="15.75" customHeight="1">
      <c r="A28" s="176" t="s">
        <v>275</v>
      </c>
      <c r="B28" s="177"/>
      <c r="C28" s="178"/>
      <c r="D28" s="178"/>
      <c r="E28" s="178"/>
      <c r="F28" s="686"/>
      <c r="G28" s="193"/>
      <c r="H28" s="241"/>
      <c r="I28" s="697"/>
      <c r="J28" s="249"/>
      <c r="K28" s="260"/>
    </row>
    <row r="29" spans="1:11" ht="15.75" customHeight="1">
      <c r="A29" s="181" t="s">
        <v>276</v>
      </c>
      <c r="B29" s="185"/>
      <c r="C29" s="50"/>
      <c r="D29" s="50"/>
      <c r="E29" s="50"/>
      <c r="F29" s="688"/>
      <c r="G29" s="286"/>
      <c r="H29" s="242"/>
      <c r="I29" s="698"/>
      <c r="J29" s="286"/>
      <c r="K29" s="266"/>
    </row>
    <row r="30" spans="1:11" ht="15.75" customHeight="1">
      <c r="A30" s="196" t="s">
        <v>277</v>
      </c>
      <c r="B30" s="168"/>
      <c r="C30" s="169"/>
      <c r="D30" s="169"/>
      <c r="E30" s="169"/>
      <c r="F30" s="689"/>
      <c r="G30" s="283"/>
      <c r="H30" s="243"/>
      <c r="I30" s="699"/>
      <c r="J30" s="283"/>
      <c r="K30" s="267"/>
    </row>
    <row r="31" spans="1:11" ht="15.75" customHeight="1">
      <c r="A31" s="181" t="s">
        <v>278</v>
      </c>
      <c r="F31" s="690"/>
      <c r="G31" s="282"/>
      <c r="H31" s="244"/>
      <c r="I31" s="700"/>
      <c r="J31" s="282"/>
      <c r="K31" s="264"/>
    </row>
    <row r="32" spans="1:11" ht="15.75" customHeight="1">
      <c r="A32" s="196" t="s">
        <v>279</v>
      </c>
      <c r="B32" s="83"/>
      <c r="C32" s="83"/>
      <c r="D32" s="83"/>
      <c r="E32" s="83"/>
      <c r="F32" s="691"/>
      <c r="G32" s="283"/>
      <c r="H32" s="238"/>
      <c r="I32" s="701"/>
      <c r="J32" s="283"/>
      <c r="K32" s="258"/>
    </row>
    <row r="33" spans="1:11" ht="15.75" customHeight="1">
      <c r="A33" s="186" t="s">
        <v>280</v>
      </c>
      <c r="F33" s="690"/>
      <c r="G33" s="282"/>
      <c r="H33" s="244"/>
      <c r="I33" s="700"/>
      <c r="J33" s="282"/>
      <c r="K33" s="264"/>
    </row>
    <row r="34" spans="1:11" ht="15.75" customHeight="1">
      <c r="A34" s="196" t="s">
        <v>281</v>
      </c>
      <c r="B34" s="83"/>
      <c r="C34" s="83"/>
      <c r="D34" s="83"/>
      <c r="E34" s="83"/>
      <c r="F34" s="691"/>
      <c r="G34" s="283"/>
      <c r="H34" s="238"/>
      <c r="I34" s="701"/>
      <c r="J34" s="283"/>
      <c r="K34" s="258"/>
    </row>
    <row r="35" spans="1:11" ht="15.75" customHeight="1">
      <c r="A35" s="186" t="s">
        <v>282</v>
      </c>
      <c r="F35" s="690"/>
      <c r="G35" s="627">
        <f>G30+G32+G34</f>
        <v>0</v>
      </c>
      <c r="H35" s="244" t="s">
        <v>283</v>
      </c>
      <c r="I35" s="700"/>
      <c r="J35" s="627">
        <f>J30+J32+J34</f>
        <v>0</v>
      </c>
      <c r="K35" s="264" t="s">
        <v>284</v>
      </c>
    </row>
    <row r="36" spans="1:11" ht="15.75" customHeight="1">
      <c r="A36" s="272" t="s">
        <v>285</v>
      </c>
      <c r="B36" s="224"/>
      <c r="C36" s="224"/>
      <c r="D36" s="224"/>
      <c r="E36" s="224"/>
      <c r="F36" s="692"/>
      <c r="G36" s="287"/>
      <c r="H36" s="273"/>
      <c r="I36" s="702"/>
      <c r="J36" s="287"/>
      <c r="K36" s="274"/>
    </row>
    <row r="37" spans="1:11" ht="23.25" customHeight="1" thickBot="1">
      <c r="A37" s="275" t="s">
        <v>286</v>
      </c>
      <c r="B37" s="276"/>
      <c r="C37" s="276"/>
      <c r="D37" s="276" t="s">
        <v>287</v>
      </c>
      <c r="E37" s="276"/>
      <c r="F37" s="277" t="str">
        <f>F22</f>
        <v>XXXXXXXX</v>
      </c>
      <c r="G37" s="288">
        <f>G27+G35</f>
        <v>0</v>
      </c>
      <c r="H37" s="278" t="s">
        <v>288</v>
      </c>
      <c r="I37" s="703" t="str">
        <f>F22</f>
        <v>XXXXXXXX</v>
      </c>
      <c r="J37" s="288">
        <f>J27+J35</f>
        <v>0</v>
      </c>
      <c r="K37" s="279" t="s">
        <v>289</v>
      </c>
    </row>
    <row r="38" spans="1:11" ht="5.25" customHeight="1">
      <c r="A38" s="247"/>
      <c r="B38" s="82"/>
      <c r="C38" s="82"/>
      <c r="D38" s="82"/>
      <c r="E38" s="82"/>
      <c r="F38" s="82"/>
      <c r="G38" s="82"/>
      <c r="H38" s="237"/>
      <c r="I38" s="536"/>
      <c r="J38" s="82"/>
      <c r="K38" s="237"/>
    </row>
    <row r="39" ht="8.25" customHeight="1">
      <c r="I39" s="294"/>
    </row>
    <row r="40" spans="1:10" ht="21">
      <c r="A40" s="253" t="s">
        <v>290</v>
      </c>
      <c r="I40" s="294"/>
      <c r="J40" s="248" t="s">
        <v>283</v>
      </c>
    </row>
    <row r="41" spans="2:9" ht="15">
      <c r="B41" s="280" t="str">
        <f>Cover!$A$17</f>
        <v>USE ARROW TO THE RIGHT TO SELECT</v>
      </c>
      <c r="I41" s="294"/>
    </row>
    <row r="42" spans="2:11" ht="17.25" customHeight="1" thickBot="1">
      <c r="B42" s="165"/>
      <c r="F42" s="78"/>
      <c r="G42" s="301" t="s">
        <v>291</v>
      </c>
      <c r="H42" s="301"/>
      <c r="I42" s="676"/>
      <c r="J42" s="301"/>
      <c r="K42" s="301"/>
    </row>
    <row r="43" spans="1:11" ht="15.75" customHeight="1">
      <c r="A43" s="194"/>
      <c r="B43" s="195"/>
      <c r="C43" s="195"/>
      <c r="D43" s="195"/>
      <c r="E43" s="195"/>
      <c r="F43" s="195"/>
      <c r="G43" s="296" t="s">
        <v>292</v>
      </c>
      <c r="H43" s="255"/>
      <c r="I43" s="677"/>
      <c r="J43" s="296" t="s">
        <v>293</v>
      </c>
      <c r="K43" s="256"/>
    </row>
    <row r="44" spans="1:11" ht="15.75" customHeight="1">
      <c r="A44" s="142" t="s">
        <v>294</v>
      </c>
      <c r="B44" s="143"/>
      <c r="C44" s="143"/>
      <c r="D44" s="143"/>
      <c r="E44" s="143"/>
      <c r="F44" s="143"/>
      <c r="G44" s="143"/>
      <c r="H44" s="234"/>
      <c r="I44" s="678"/>
      <c r="J44" s="143"/>
      <c r="K44" s="257"/>
    </row>
    <row r="45" spans="1:11" ht="15.75" customHeight="1">
      <c r="A45" s="97" t="s">
        <v>295</v>
      </c>
      <c r="B45" s="83"/>
      <c r="C45" s="83"/>
      <c r="D45" s="83"/>
      <c r="E45" s="83"/>
      <c r="F45" s="83"/>
      <c r="G45" s="281"/>
      <c r="H45" s="238" t="s">
        <v>296</v>
      </c>
      <c r="I45" s="679"/>
      <c r="J45" s="281"/>
      <c r="K45" s="258" t="s">
        <v>249</v>
      </c>
    </row>
    <row r="46" spans="1:11" ht="15.75" customHeight="1">
      <c r="A46" s="98" t="s">
        <v>297</v>
      </c>
      <c r="B46" s="88"/>
      <c r="C46" s="88"/>
      <c r="D46" s="88"/>
      <c r="E46" s="88"/>
      <c r="F46" s="88"/>
      <c r="G46" s="281"/>
      <c r="H46" s="236" t="s">
        <v>298</v>
      </c>
      <c r="I46" s="680"/>
      <c r="J46" s="281"/>
      <c r="K46" s="259" t="s">
        <v>299</v>
      </c>
    </row>
    <row r="47" spans="1:11" ht="18" customHeight="1">
      <c r="A47" s="134" t="s">
        <v>300</v>
      </c>
      <c r="B47" s="88"/>
      <c r="C47" s="88"/>
      <c r="D47" s="88" t="s">
        <v>301</v>
      </c>
      <c r="E47" s="88"/>
      <c r="F47" s="88"/>
      <c r="G47" s="292">
        <f>G45+G46</f>
        <v>0</v>
      </c>
      <c r="H47" s="268" t="s">
        <v>302</v>
      </c>
      <c r="I47" s="681"/>
      <c r="J47" s="292">
        <f>J45+J46</f>
        <v>0</v>
      </c>
      <c r="K47" s="259" t="s">
        <v>303</v>
      </c>
    </row>
    <row r="48" spans="1:11" ht="15.75" customHeight="1">
      <c r="A48" s="142" t="s">
        <v>304</v>
      </c>
      <c r="B48" s="143"/>
      <c r="C48" s="143"/>
      <c r="D48" s="143"/>
      <c r="E48" s="143"/>
      <c r="F48" s="143"/>
      <c r="G48" s="143"/>
      <c r="H48" s="241"/>
      <c r="I48" s="678"/>
      <c r="J48" s="143"/>
      <c r="K48" s="260"/>
    </row>
    <row r="49" spans="1:11" ht="15.75" customHeight="1">
      <c r="A49" s="97" t="s">
        <v>305</v>
      </c>
      <c r="B49" s="83"/>
      <c r="C49" s="83"/>
      <c r="D49" s="83"/>
      <c r="E49" s="83"/>
      <c r="F49" s="83"/>
      <c r="G49" s="281"/>
      <c r="H49" s="238" t="s">
        <v>222</v>
      </c>
      <c r="I49" s="679"/>
      <c r="J49" s="281"/>
      <c r="K49" s="258" t="s">
        <v>306</v>
      </c>
    </row>
    <row r="50" spans="1:11" ht="15.75" customHeight="1">
      <c r="A50" s="98" t="s">
        <v>307</v>
      </c>
      <c r="B50" s="88"/>
      <c r="C50" s="88"/>
      <c r="D50" s="88"/>
      <c r="E50" s="88"/>
      <c r="F50" s="88"/>
      <c r="G50" s="281"/>
      <c r="H50" s="236" t="s">
        <v>308</v>
      </c>
      <c r="I50" s="680"/>
      <c r="J50" s="281"/>
      <c r="K50" s="259" t="s">
        <v>309</v>
      </c>
    </row>
    <row r="51" spans="1:11" ht="18" customHeight="1" thickBot="1">
      <c r="A51" s="190" t="s">
        <v>310</v>
      </c>
      <c r="B51" s="84"/>
      <c r="C51" s="84"/>
      <c r="D51" s="84" t="s">
        <v>311</v>
      </c>
      <c r="E51" s="84"/>
      <c r="F51" s="290"/>
      <c r="G51" s="293">
        <f>G49+G50</f>
        <v>0</v>
      </c>
      <c r="H51" s="291" t="s">
        <v>312</v>
      </c>
      <c r="I51" s="682"/>
      <c r="J51" s="293">
        <f>J49+J50</f>
        <v>0</v>
      </c>
      <c r="K51" s="261" t="s">
        <v>313</v>
      </c>
    </row>
    <row r="52" spans="1:11" ht="8.25" customHeight="1">
      <c r="A52" s="105"/>
      <c r="B52" s="82"/>
      <c r="C52" s="82"/>
      <c r="D52" s="82"/>
      <c r="E52" s="82"/>
      <c r="F52" s="297"/>
      <c r="G52" s="298"/>
      <c r="H52" s="299"/>
      <c r="I52" s="300"/>
      <c r="J52" s="298"/>
      <c r="K52" s="237"/>
    </row>
    <row r="53" ht="12.75">
      <c r="A53" t="s">
        <v>314</v>
      </c>
    </row>
    <row r="54" spans="1:11" ht="12.75" customHeight="1">
      <c r="A54" s="809" t="s">
        <v>586</v>
      </c>
      <c r="K54" s="810" t="s">
        <v>587</v>
      </c>
    </row>
    <row r="55" spans="1:10" ht="12.75">
      <c r="A55" s="90" t="str">
        <f>Cover!$A$59</f>
        <v>      Our House Enterprises</v>
      </c>
      <c r="I55" s="127" t="str">
        <f>Cover!$K$59</f>
        <v>(  )</v>
      </c>
      <c r="J55" s="44">
        <f ca="1">NOW()</f>
        <v>41311.69183159722</v>
      </c>
    </row>
    <row r="56" ht="12.75"/>
    <row r="57" ht="12.75">
      <c r="J57" s="777"/>
    </row>
  </sheetData>
  <sheetProtection password="E1BE" sheet="1" objects="1" scenarios="1"/>
  <dataValidations count="1">
    <dataValidation type="whole" allowBlank="1" showInputMessage="1" showErrorMessage="1" error="Whole Numbers Only!&#10;NO DECIMALS!" sqref="J25:J26 J21 G19 G21 J15 J17 J19 G17 J34 G25:G26 G30 J30 G32 J32 G34 G15 G45:G46 J45:J46 G49:G50 J49:J50">
      <formula1>0</formula1>
      <formula2>999999999</formula2>
    </dataValidation>
  </dataValidations>
  <printOptions/>
  <pageMargins left="0.5" right="0.5" top="0.5" bottom="0.5" header="0" footer="0.5"/>
  <pageSetup fitToHeight="1" fitToWidth="1" horizontalDpi="300" verticalDpi="300" orientation="portrait" scale="99" r:id="rId2"/>
  <drawing r:id="rId1"/>
</worksheet>
</file>

<file path=xl/worksheets/sheet8.xml><?xml version="1.0" encoding="utf-8"?>
<worksheet xmlns="http://schemas.openxmlformats.org/spreadsheetml/2006/main" xmlns:r="http://schemas.openxmlformats.org/officeDocument/2006/relationships">
  <dimension ref="A9:BM79"/>
  <sheetViews>
    <sheetView showGridLines="0" showZeros="0" zoomScalePageLayoutView="0" workbookViewId="0" topLeftCell="A1">
      <pane xSplit="6" ySplit="11" topLeftCell="G12" activePane="bottomRight" state="frozen"/>
      <selection pane="topLeft" activeCell="A1" sqref="A1"/>
      <selection pane="topRight" activeCell="G1" sqref="G1"/>
      <selection pane="bottomLeft" activeCell="A4" sqref="A4"/>
      <selection pane="bottomRight" activeCell="G12" sqref="G12"/>
    </sheetView>
  </sheetViews>
  <sheetFormatPr defaultColWidth="9.140625" defaultRowHeight="12.75"/>
  <cols>
    <col min="1" max="1" width="2.421875" style="0" customWidth="1"/>
    <col min="2" max="2" width="2.28125" style="0" customWidth="1"/>
    <col min="3" max="5" width="13.00390625" style="305" customWidth="1"/>
    <col min="6" max="6" width="5.28125" style="385" customWidth="1"/>
    <col min="7" max="12" width="15.7109375" style="0" customWidth="1"/>
    <col min="13" max="23" width="12.421875" style="0" hidden="1" customWidth="1"/>
    <col min="24" max="24" width="9.140625" style="0" hidden="1" customWidth="1"/>
    <col min="25" max="25" width="10.57421875" style="0" hidden="1" customWidth="1"/>
    <col min="26" max="26" width="12.7109375" style="0" hidden="1" customWidth="1"/>
    <col min="27" max="27" width="11.28125" style="0" hidden="1" customWidth="1"/>
    <col min="28" max="28" width="9.140625" style="0" hidden="1" customWidth="1"/>
    <col min="30" max="30" width="19.421875" style="0" customWidth="1"/>
    <col min="33" max="33" width="11.28125" style="0" customWidth="1"/>
  </cols>
  <sheetData>
    <row r="1" ht="12.75"/>
    <row r="2" ht="12.75"/>
    <row r="3" ht="12.75"/>
    <row r="4" ht="12.75"/>
    <row r="5" ht="12.75"/>
    <row r="6" ht="12.75"/>
    <row r="7" ht="12.75"/>
    <row r="8" ht="12.75"/>
    <row r="9" spans="1:12" ht="15.75" customHeight="1">
      <c r="A9" s="387" t="s">
        <v>315</v>
      </c>
      <c r="C9" s="388"/>
      <c r="I9" s="303" t="str">
        <f>Cover!A17</f>
        <v>USE ARROW TO THE RIGHT TO SELECT</v>
      </c>
      <c r="L9" s="303" t="str">
        <f>Cover!A17</f>
        <v>USE ARROW TO THE RIGHT TO SELECT</v>
      </c>
    </row>
    <row r="10" spans="3:12" ht="13.5" thickBot="1">
      <c r="C10" s="388" t="s">
        <v>291</v>
      </c>
      <c r="I10" s="73" t="s">
        <v>283</v>
      </c>
      <c r="L10" s="73" t="s">
        <v>283</v>
      </c>
    </row>
    <row r="11" spans="3:12" ht="15.75" customHeight="1" thickBot="1">
      <c r="C11" s="401" t="s">
        <v>316</v>
      </c>
      <c r="D11" s="402"/>
      <c r="E11" s="403"/>
      <c r="F11" s="394"/>
      <c r="G11" s="704"/>
      <c r="H11" s="396">
        <f>G11+1</f>
        <v>1</v>
      </c>
      <c r="I11" s="397">
        <f>G11+2</f>
        <v>2</v>
      </c>
      <c r="J11" s="395">
        <f>G11+3</f>
        <v>3</v>
      </c>
      <c r="K11" s="396">
        <f>G11+4</f>
        <v>4</v>
      </c>
      <c r="L11" s="397">
        <f>G11+5</f>
        <v>5</v>
      </c>
    </row>
    <row r="12" spans="3:12" ht="13.5" customHeight="1">
      <c r="C12" s="404" t="s">
        <v>317</v>
      </c>
      <c r="D12" s="405"/>
      <c r="E12" s="156"/>
      <c r="F12" s="406"/>
      <c r="G12" s="705"/>
      <c r="H12" s="705"/>
      <c r="I12" s="706"/>
      <c r="J12" s="705"/>
      <c r="K12" s="705"/>
      <c r="L12" s="706"/>
    </row>
    <row r="13" spans="3:12" ht="13.5" customHeight="1">
      <c r="C13" s="390" t="s">
        <v>318</v>
      </c>
      <c r="D13" s="391"/>
      <c r="E13" s="392"/>
      <c r="F13" s="393"/>
      <c r="G13" s="415"/>
      <c r="H13" s="415"/>
      <c r="I13" s="417"/>
      <c r="J13" s="415"/>
      <c r="K13" s="415"/>
      <c r="L13" s="417"/>
    </row>
    <row r="14" spans="3:12" ht="13.5" customHeight="1">
      <c r="C14" s="407" t="s">
        <v>317</v>
      </c>
      <c r="D14" s="408"/>
      <c r="E14" s="409"/>
      <c r="F14" s="410"/>
      <c r="G14" s="707"/>
      <c r="H14" s="707"/>
      <c r="I14" s="708"/>
      <c r="J14" s="707"/>
      <c r="K14" s="707"/>
      <c r="L14" s="708"/>
    </row>
    <row r="15" spans="3:12" ht="13.5" customHeight="1">
      <c r="C15" s="390" t="s">
        <v>318</v>
      </c>
      <c r="D15" s="391"/>
      <c r="E15" s="392"/>
      <c r="F15" s="393"/>
      <c r="G15" s="415"/>
      <c r="H15" s="415"/>
      <c r="I15" s="417"/>
      <c r="J15" s="415"/>
      <c r="K15" s="415"/>
      <c r="L15" s="417"/>
    </row>
    <row r="16" spans="3:12" ht="13.5" customHeight="1">
      <c r="C16" s="407" t="s">
        <v>317</v>
      </c>
      <c r="D16" s="408"/>
      <c r="E16" s="409"/>
      <c r="F16" s="410"/>
      <c r="G16" s="707"/>
      <c r="H16" s="707"/>
      <c r="I16" s="708"/>
      <c r="J16" s="707"/>
      <c r="K16" s="707"/>
      <c r="L16" s="708"/>
    </row>
    <row r="17" spans="3:14" ht="13.5" customHeight="1">
      <c r="C17" s="390" t="s">
        <v>318</v>
      </c>
      <c r="D17" s="391"/>
      <c r="E17" s="392"/>
      <c r="F17" s="393"/>
      <c r="G17" s="415"/>
      <c r="H17" s="415"/>
      <c r="I17" s="417"/>
      <c r="J17" s="415"/>
      <c r="K17" s="415"/>
      <c r="L17" s="417"/>
      <c r="N17" t="s">
        <v>30</v>
      </c>
    </row>
    <row r="18" spans="3:14" ht="13.5" customHeight="1" thickBot="1">
      <c r="C18" s="407" t="s">
        <v>317</v>
      </c>
      <c r="D18" s="408"/>
      <c r="E18" s="409"/>
      <c r="F18" s="410"/>
      <c r="G18" s="707"/>
      <c r="H18" s="707"/>
      <c r="I18" s="708"/>
      <c r="J18" s="707"/>
      <c r="K18" s="707"/>
      <c r="L18" s="708"/>
      <c r="N18" s="614" t="s">
        <v>319</v>
      </c>
    </row>
    <row r="19" spans="3:12" ht="13.5" customHeight="1">
      <c r="C19" s="390" t="s">
        <v>318</v>
      </c>
      <c r="D19" s="391"/>
      <c r="E19" s="392"/>
      <c r="F19" s="393"/>
      <c r="G19" s="415"/>
      <c r="H19" s="415"/>
      <c r="I19" s="417"/>
      <c r="J19" s="415"/>
      <c r="K19" s="415"/>
      <c r="L19" s="417"/>
    </row>
    <row r="20" spans="3:12" ht="13.5" customHeight="1">
      <c r="C20" s="407" t="s">
        <v>317</v>
      </c>
      <c r="D20" s="408"/>
      <c r="E20" s="409"/>
      <c r="F20" s="820"/>
      <c r="G20" s="821"/>
      <c r="H20" s="821"/>
      <c r="I20" s="822"/>
      <c r="J20" s="821"/>
      <c r="K20" s="821"/>
      <c r="L20" s="822"/>
    </row>
    <row r="21" spans="3:12" ht="13.5" customHeight="1">
      <c r="C21" s="390" t="s">
        <v>318</v>
      </c>
      <c r="D21" s="391"/>
      <c r="E21" s="392"/>
      <c r="F21" s="393"/>
      <c r="G21" s="821"/>
      <c r="H21" s="821"/>
      <c r="I21" s="822"/>
      <c r="J21" s="821"/>
      <c r="K21" s="821"/>
      <c r="L21" s="822"/>
    </row>
    <row r="22" spans="3:14" ht="13.5" customHeight="1">
      <c r="C22" s="817" t="s">
        <v>317</v>
      </c>
      <c r="D22" s="818"/>
      <c r="E22" s="819"/>
      <c r="F22" s="820"/>
      <c r="G22" s="707"/>
      <c r="H22" s="707"/>
      <c r="I22" s="708"/>
      <c r="J22" s="707"/>
      <c r="K22" s="707"/>
      <c r="L22" s="708"/>
      <c r="N22" t="str">
        <f>IF(N28=6,N18,IF(N28&lt;=4,N18,N17))</f>
        <v>IN THIS ROW PLACE AN X ABOVE YOUR LAST YEAR!</v>
      </c>
    </row>
    <row r="23" spans="3:12" ht="13.5" customHeight="1" thickBot="1">
      <c r="C23" s="411" t="s">
        <v>318</v>
      </c>
      <c r="D23" s="412"/>
      <c r="E23" s="157"/>
      <c r="F23" s="413"/>
      <c r="G23" s="416"/>
      <c r="H23" s="416"/>
      <c r="I23" s="418"/>
      <c r="J23" s="416"/>
      <c r="K23" s="416"/>
      <c r="L23" s="418"/>
    </row>
    <row r="24" ht="4.5" customHeight="1">
      <c r="C24" s="388"/>
    </row>
    <row r="25" spans="1:12" ht="15.75" customHeight="1">
      <c r="A25" s="387" t="s">
        <v>320</v>
      </c>
      <c r="B25" s="86"/>
      <c r="C25" s="302"/>
      <c r="D25" s="302"/>
      <c r="E25" s="302"/>
      <c r="F25" s="384"/>
      <c r="G25" t="s">
        <v>291</v>
      </c>
      <c r="I25" s="73" t="s">
        <v>222</v>
      </c>
      <c r="J25" s="294" t="str">
        <f>G25</f>
        <v>(Applicant's Share)</v>
      </c>
      <c r="K25" t="s">
        <v>230</v>
      </c>
      <c r="L25" s="73" t="s">
        <v>222</v>
      </c>
    </row>
    <row r="26" spans="1:12" ht="15.75" customHeight="1">
      <c r="A26" s="86"/>
      <c r="B26" s="387" t="s">
        <v>321</v>
      </c>
      <c r="C26" s="302"/>
      <c r="D26" s="302"/>
      <c r="E26" s="302"/>
      <c r="F26" s="378"/>
      <c r="I26" s="303" t="str">
        <f>Cover!A17</f>
        <v>USE ARROW TO THE RIGHT TO SELECT</v>
      </c>
      <c r="L26" s="303" t="str">
        <f>Cover!A17</f>
        <v>USE ARROW TO THE RIGHT TO SELECT</v>
      </c>
    </row>
    <row r="27" spans="1:12" ht="4.5" customHeight="1">
      <c r="A27" s="304"/>
      <c r="B27" s="304"/>
      <c r="C27" s="304"/>
      <c r="D27" s="304"/>
      <c r="E27" s="304"/>
      <c r="F27" s="304"/>
      <c r="G27" s="304"/>
      <c r="H27" s="306"/>
      <c r="I27" s="304"/>
      <c r="J27" s="307"/>
      <c r="K27" s="306"/>
      <c r="L27" s="304"/>
    </row>
    <row r="28" spans="1:14" ht="19.5" customHeight="1" thickBot="1">
      <c r="A28" s="770" t="str">
        <f>N22</f>
        <v>IN THIS ROW PLACE AN X ABOVE YOUR LAST YEAR!</v>
      </c>
      <c r="B28" s="615"/>
      <c r="C28" s="615"/>
      <c r="D28" s="616"/>
      <c r="E28" s="616"/>
      <c r="F28" s="617"/>
      <c r="G28" s="308"/>
      <c r="H28" s="309"/>
      <c r="I28" s="435"/>
      <c r="J28" s="425"/>
      <c r="K28" s="308"/>
      <c r="L28" s="441"/>
      <c r="N28">
        <f>COUNTBLANK(G28:L28)</f>
        <v>6</v>
      </c>
    </row>
    <row r="29" spans="1:12" ht="15.75" customHeight="1" thickBot="1">
      <c r="A29" s="310" t="s">
        <v>322</v>
      </c>
      <c r="B29" s="311"/>
      <c r="C29" s="311"/>
      <c r="D29" s="419"/>
      <c r="E29" s="419"/>
      <c r="F29" s="386"/>
      <c r="G29" s="312">
        <f aca="true" t="shared" si="0" ref="G29:L29">G11</f>
        <v>0</v>
      </c>
      <c r="H29" s="313">
        <f t="shared" si="0"/>
        <v>1</v>
      </c>
      <c r="I29" s="389">
        <f t="shared" si="0"/>
        <v>2</v>
      </c>
      <c r="J29" s="426">
        <f t="shared" si="0"/>
        <v>3</v>
      </c>
      <c r="K29" s="314">
        <f t="shared" si="0"/>
        <v>4</v>
      </c>
      <c r="L29" s="442">
        <f t="shared" si="0"/>
        <v>5</v>
      </c>
    </row>
    <row r="30" spans="1:19" ht="15.75" customHeight="1">
      <c r="A30" s="315" t="s">
        <v>323</v>
      </c>
      <c r="B30" s="316"/>
      <c r="C30" s="380"/>
      <c r="D30" s="379"/>
      <c r="E30" s="379"/>
      <c r="F30" s="379"/>
      <c r="G30" s="618" t="str">
        <f>N68</f>
        <v>ERROR (Row 18)- X Missing, Two X's or NOT above Last Year of Records!</v>
      </c>
      <c r="H30" s="317"/>
      <c r="I30" s="436"/>
      <c r="J30" s="318"/>
      <c r="K30" s="318"/>
      <c r="L30" s="443"/>
      <c r="N30" t="s">
        <v>324</v>
      </c>
      <c r="O30" t="s">
        <v>325</v>
      </c>
      <c r="P30" t="s">
        <v>326</v>
      </c>
      <c r="Q30" t="s">
        <v>327</v>
      </c>
      <c r="R30" t="s">
        <v>328</v>
      </c>
      <c r="S30" t="s">
        <v>329</v>
      </c>
    </row>
    <row r="31" spans="1:26" ht="13.5" customHeight="1">
      <c r="A31" s="319"/>
      <c r="B31" s="447" t="s">
        <v>330</v>
      </c>
      <c r="C31" s="447" t="s">
        <v>331</v>
      </c>
      <c r="D31" s="369"/>
      <c r="E31" s="369"/>
      <c r="F31" s="370"/>
      <c r="G31" s="357"/>
      <c r="H31" s="323"/>
      <c r="I31" s="324">
        <v>0</v>
      </c>
      <c r="J31" s="427">
        <v>0</v>
      </c>
      <c r="K31" s="322">
        <v>0</v>
      </c>
      <c r="L31" s="444">
        <v>0</v>
      </c>
      <c r="M31" t="str">
        <f>IF(N28=6,"NO X PAGE 6",IF(G28="x",G31,IF(H28="x",H31,IF(I28="x",I31,IF(J28="x",J31,IF(K28="x",K31,IF(L28="x",L31,"ERROR")))))))</f>
        <v>NO X PAGE 6</v>
      </c>
      <c r="N31">
        <f>IF($L$31=0,0,1)</f>
        <v>0</v>
      </c>
      <c r="O31">
        <f>IF($L$31=0,0,1)</f>
        <v>0</v>
      </c>
      <c r="P31">
        <f>IF($L$31=0,0,1)</f>
        <v>0</v>
      </c>
      <c r="Q31">
        <f>IF($L$31=0,0,1)</f>
        <v>0</v>
      </c>
      <c r="R31">
        <f>IF($L$31=0,0,1)</f>
        <v>0</v>
      </c>
      <c r="U31" t="s">
        <v>332</v>
      </c>
      <c r="V31" t="s">
        <v>325</v>
      </c>
      <c r="W31" t="s">
        <v>333</v>
      </c>
      <c r="X31" t="s">
        <v>327</v>
      </c>
      <c r="Y31" t="s">
        <v>328</v>
      </c>
      <c r="Z31" t="s">
        <v>334</v>
      </c>
    </row>
    <row r="32" spans="1:25" ht="13.5" customHeight="1" thickBot="1">
      <c r="A32" s="325"/>
      <c r="B32" s="121" t="s">
        <v>335</v>
      </c>
      <c r="C32" s="121" t="s">
        <v>336</v>
      </c>
      <c r="D32" s="326"/>
      <c r="E32" s="326"/>
      <c r="F32" s="327"/>
      <c r="G32" s="322"/>
      <c r="H32" s="329">
        <f>IF(H$28="x",G$31,IF(G$28="x",0,G$31))</f>
        <v>0</v>
      </c>
      <c r="I32" s="330">
        <f>IF(I$28="x",H$31,IF(H$28="x",0,IF(G$28="x",0,H$31)))</f>
        <v>0</v>
      </c>
      <c r="J32" s="428">
        <f>IF(J$28="x",I$31,IF(I$28="x",0,IF(H$28="x",0,IF(G$28="x",0,I$31))))</f>
        <v>0</v>
      </c>
      <c r="K32" s="329">
        <f>IF(K$28="x",J$31,IF(J$28="x",0,IF(I$28="x",0,IF(H$28="x",0,IF(G$28="x",0,IF(C28="x",0,J$31))))))</f>
        <v>0</v>
      </c>
      <c r="L32" s="330">
        <f>IF(L$28="x",K$31,IF(K$28="x",0,IF(J$28="x",0,IF(I$28="x",0,IF(H$28="x",0,IF(G$28="x",0,K$31))))))</f>
        <v>0</v>
      </c>
      <c r="N32">
        <f>IF($K$31=$L$32,0,1)</f>
        <v>0</v>
      </c>
      <c r="O32">
        <f>IF($K$31=$L$32,0,1)</f>
        <v>0</v>
      </c>
      <c r="P32">
        <f>IF($K$31=$L$32,0,1)</f>
        <v>0</v>
      </c>
      <c r="Q32">
        <f>IF($K$31=$L$32,0,1)</f>
        <v>0</v>
      </c>
      <c r="S32">
        <f>IF($K$31=$L$32,0,1)</f>
        <v>0</v>
      </c>
      <c r="U32" s="609">
        <f>$H$39+$I$39+$J$39+$K$39+$L$39</f>
        <v>0</v>
      </c>
      <c r="V32" s="609">
        <f>$I$39+$J$39+$K$39+$L$39</f>
        <v>0</v>
      </c>
      <c r="W32" s="609">
        <f>$J$39+$K$39+$L$39</f>
        <v>0</v>
      </c>
      <c r="X32" s="609">
        <f>$K$39+$L$39</f>
        <v>0</v>
      </c>
      <c r="Y32" s="609">
        <f>L39</f>
        <v>0</v>
      </c>
    </row>
    <row r="33" spans="1:25" ht="13.5" customHeight="1" thickBot="1">
      <c r="A33" s="331"/>
      <c r="B33" s="448" t="s">
        <v>337</v>
      </c>
      <c r="C33" s="448" t="s">
        <v>338</v>
      </c>
      <c r="D33" s="332"/>
      <c r="E33" s="332"/>
      <c r="F33" s="333"/>
      <c r="G33" s="334">
        <f aca="true" t="shared" si="1" ref="G33:L33">G31-G32</f>
        <v>0</v>
      </c>
      <c r="H33" s="334">
        <f t="shared" si="1"/>
        <v>0</v>
      </c>
      <c r="I33" s="335">
        <f t="shared" si="1"/>
        <v>0</v>
      </c>
      <c r="J33" s="429">
        <f t="shared" si="1"/>
        <v>0</v>
      </c>
      <c r="K33" s="334">
        <f t="shared" si="1"/>
        <v>0</v>
      </c>
      <c r="L33" s="335">
        <f t="shared" si="1"/>
        <v>0</v>
      </c>
      <c r="M33" s="609">
        <f>G33+H33+I33+J33+K33+L33</f>
        <v>0</v>
      </c>
      <c r="N33">
        <f>IF($J$31=$K$32,0,1)</f>
        <v>0</v>
      </c>
      <c r="O33">
        <f>IF($J$31=$K$32,0,1)</f>
        <v>0</v>
      </c>
      <c r="P33">
        <f>IF($J$31=$K$32,0,1)</f>
        <v>0</v>
      </c>
      <c r="R33">
        <f>IF($J$31=$K$32,0,1)</f>
        <v>0</v>
      </c>
      <c r="S33">
        <f>IF($J$31=$K$32,0,1)</f>
        <v>0</v>
      </c>
      <c r="U33" s="609">
        <f>$H$47+$I$47+$J$47+$K$47+$L$47</f>
        <v>0</v>
      </c>
      <c r="V33" s="609">
        <f>$I$47+$J$47+$K$47+$L$47</f>
        <v>0</v>
      </c>
      <c r="W33" s="609">
        <f>$J$47+$K$47+$L$47</f>
        <v>0</v>
      </c>
      <c r="X33" s="609">
        <f>$K$47+$L$47</f>
        <v>0</v>
      </c>
      <c r="Y33" s="609">
        <f>L47</f>
        <v>0</v>
      </c>
    </row>
    <row r="34" spans="1:25" ht="13.5" customHeight="1">
      <c r="A34" s="336"/>
      <c r="B34" s="449" t="s">
        <v>339</v>
      </c>
      <c r="C34" s="449" t="s">
        <v>340</v>
      </c>
      <c r="D34" s="320"/>
      <c r="E34" s="320"/>
      <c r="F34" s="321"/>
      <c r="G34" s="337"/>
      <c r="H34" s="338"/>
      <c r="I34" s="339"/>
      <c r="J34" s="430"/>
      <c r="K34" s="337"/>
      <c r="L34" s="438"/>
      <c r="N34">
        <f>IF($I$31=$J$32,0,1)</f>
        <v>0</v>
      </c>
      <c r="O34">
        <f>IF($I$31=$J$32,0,1)</f>
        <v>0</v>
      </c>
      <c r="Q34">
        <f>IF($I$31=$J$32,0,1)</f>
        <v>0</v>
      </c>
      <c r="R34">
        <f>IF($I$31=$J$32,0,1)</f>
        <v>0</v>
      </c>
      <c r="S34">
        <f>IF($I$31=$J$32,0,1)</f>
        <v>0</v>
      </c>
      <c r="U34" s="609">
        <f>$H$51+$I$51+$J$51+$K$51+$L$51</f>
        <v>0</v>
      </c>
      <c r="V34" s="609">
        <f>$I$51+$J$51+$K$51+$L$51</f>
        <v>0</v>
      </c>
      <c r="W34" s="609">
        <f>$J$51+$K$51+$L$51</f>
        <v>0</v>
      </c>
      <c r="X34" s="609">
        <f>$K$51+$L$51</f>
        <v>0</v>
      </c>
      <c r="Y34" s="609">
        <f>L51</f>
        <v>0</v>
      </c>
    </row>
    <row r="35" spans="1:25" ht="13.5" customHeight="1">
      <c r="A35" s="340"/>
      <c r="B35" s="120" t="s">
        <v>341</v>
      </c>
      <c r="C35" s="120" t="s">
        <v>342</v>
      </c>
      <c r="D35" s="320"/>
      <c r="E35" s="320"/>
      <c r="F35" s="321"/>
      <c r="G35" s="337"/>
      <c r="H35" s="338"/>
      <c r="I35" s="339"/>
      <c r="J35" s="430"/>
      <c r="K35" s="337"/>
      <c r="L35" s="438"/>
      <c r="N35">
        <f>IF($H$31=$I$32,0,1)</f>
        <v>0</v>
      </c>
      <c r="P35">
        <f>IF($H$31=$I$32,0,1)</f>
        <v>0</v>
      </c>
      <c r="Q35">
        <f>IF($H$31=$I$32,0,1)</f>
        <v>0</v>
      </c>
      <c r="R35">
        <f>IF($H$31=$I$32,0,1)</f>
        <v>0</v>
      </c>
      <c r="S35">
        <f>IF($H$31=$I$32,0,1)</f>
        <v>0</v>
      </c>
      <c r="U35" s="609">
        <f>$H$55+$I$55+$J$55+$K$55+$L$55</f>
        <v>0</v>
      </c>
      <c r="V35" s="609">
        <f>$I$55+$J$55+$K$55+$L$55</f>
        <v>0</v>
      </c>
      <c r="W35" s="609">
        <f>$J$55+$K$55+$L$55</f>
        <v>0</v>
      </c>
      <c r="X35" s="609">
        <f>$K$55+$L$55</f>
        <v>0</v>
      </c>
      <c r="Y35" s="609">
        <f>L55</f>
        <v>0</v>
      </c>
    </row>
    <row r="36" spans="1:25" ht="13.5" customHeight="1">
      <c r="A36" s="340"/>
      <c r="B36" s="120" t="s">
        <v>343</v>
      </c>
      <c r="C36" s="120" t="s">
        <v>344</v>
      </c>
      <c r="D36" s="320"/>
      <c r="E36" s="320"/>
      <c r="F36" s="321"/>
      <c r="G36" s="337"/>
      <c r="H36" s="338"/>
      <c r="I36" s="339"/>
      <c r="J36" s="430"/>
      <c r="K36" s="337"/>
      <c r="L36" s="438"/>
      <c r="M36" s="609">
        <f>G36+H36+I36+J36+K36+L36</f>
        <v>0</v>
      </c>
      <c r="O36">
        <f>IF($G$31=$H$32,0,1)</f>
        <v>0</v>
      </c>
      <c r="P36">
        <f>IF($G$31=$H$32,0,1)</f>
        <v>0</v>
      </c>
      <c r="Q36">
        <f>IF($G$31=$H$32,0,1)</f>
        <v>0</v>
      </c>
      <c r="R36">
        <f>IF($G$31=$H$32,0,1)</f>
        <v>0</v>
      </c>
      <c r="S36">
        <f>IF($G$31=$H$32,0,1)</f>
        <v>0</v>
      </c>
      <c r="U36" s="609">
        <f>$H$57+$I$57+$J$57+$K$57+$L$57</f>
        <v>0</v>
      </c>
      <c r="V36" s="609">
        <f>$I$57+$J$57+$K$57+$L$57</f>
        <v>0</v>
      </c>
      <c r="W36" s="609">
        <f>$J$57+$K$57+$L$57</f>
        <v>0</v>
      </c>
      <c r="X36" s="609">
        <f>$K$57+$L$57</f>
        <v>0</v>
      </c>
      <c r="Y36" s="609">
        <f>L57</f>
        <v>0</v>
      </c>
    </row>
    <row r="37" spans="1:21" ht="13.5" customHeight="1">
      <c r="A37" s="343"/>
      <c r="B37" s="450" t="s">
        <v>345</v>
      </c>
      <c r="C37" s="450" t="s">
        <v>346</v>
      </c>
      <c r="D37" s="344"/>
      <c r="E37" s="344"/>
      <c r="F37" s="345"/>
      <c r="G37" s="328"/>
      <c r="H37" s="346"/>
      <c r="I37" s="347"/>
      <c r="J37" s="431"/>
      <c r="K37" s="328"/>
      <c r="L37" s="440"/>
      <c r="M37" s="609">
        <f>G37+H37+I37+J37+K37+L37</f>
        <v>0</v>
      </c>
      <c r="U37" s="609"/>
    </row>
    <row r="38" spans="1:26" ht="13.5" customHeight="1" thickBot="1">
      <c r="A38" s="398"/>
      <c r="B38" s="122"/>
      <c r="C38" s="122" t="s">
        <v>347</v>
      </c>
      <c r="D38" s="399"/>
      <c r="E38" s="399"/>
      <c r="F38" s="400"/>
      <c r="G38" s="771"/>
      <c r="H38" s="772"/>
      <c r="I38" s="773"/>
      <c r="J38" s="774"/>
      <c r="K38" s="771"/>
      <c r="L38" s="775"/>
      <c r="N38">
        <f aca="true" t="shared" si="2" ref="N38:S38">SUM(N31:N36)</f>
        <v>0</v>
      </c>
      <c r="O38">
        <f t="shared" si="2"/>
        <v>0</v>
      </c>
      <c r="P38">
        <f t="shared" si="2"/>
        <v>0</v>
      </c>
      <c r="Q38">
        <f t="shared" si="2"/>
        <v>0</v>
      </c>
      <c r="R38">
        <f t="shared" si="2"/>
        <v>0</v>
      </c>
      <c r="S38">
        <f t="shared" si="2"/>
        <v>0</v>
      </c>
      <c r="U38" s="609">
        <f>SUM(U32:U36)</f>
        <v>0</v>
      </c>
      <c r="V38" s="609">
        <f>SUM(V32:V36)</f>
        <v>0</v>
      </c>
      <c r="W38" s="609">
        <f>SUM(W32:W36)</f>
        <v>0</v>
      </c>
      <c r="X38" s="609">
        <f>SUM(X32:X36)</f>
        <v>0</v>
      </c>
      <c r="Y38" s="609">
        <f>SUM(Y32:Y36)</f>
        <v>0</v>
      </c>
      <c r="Z38" s="609">
        <v>0</v>
      </c>
    </row>
    <row r="39" spans="1:12" ht="15.75" customHeight="1" thickBot="1">
      <c r="A39" s="348"/>
      <c r="B39" s="381" t="s">
        <v>348</v>
      </c>
      <c r="C39" s="381" t="s">
        <v>349</v>
      </c>
      <c r="D39" s="381"/>
      <c r="E39" s="381"/>
      <c r="F39" s="350"/>
      <c r="G39" s="334">
        <f aca="true" t="shared" si="3" ref="G39:L39">SUM(G33:G37)</f>
        <v>0</v>
      </c>
      <c r="H39" s="334">
        <f t="shared" si="3"/>
        <v>0</v>
      </c>
      <c r="I39" s="335">
        <f t="shared" si="3"/>
        <v>0</v>
      </c>
      <c r="J39" s="429">
        <f t="shared" si="3"/>
        <v>0</v>
      </c>
      <c r="K39" s="334">
        <f t="shared" si="3"/>
        <v>0</v>
      </c>
      <c r="L39" s="335">
        <f t="shared" si="3"/>
        <v>0</v>
      </c>
    </row>
    <row r="40" spans="1:12" ht="4.5" customHeight="1" thickBot="1">
      <c r="A40" s="351"/>
      <c r="B40" s="351"/>
      <c r="C40" s="352"/>
      <c r="D40" s="352"/>
      <c r="E40" s="352"/>
      <c r="F40" s="352"/>
      <c r="G40" s="353"/>
      <c r="H40" s="353"/>
      <c r="I40" s="353"/>
      <c r="J40" s="353"/>
      <c r="K40" s="353"/>
      <c r="L40" s="353"/>
    </row>
    <row r="41" spans="1:12" ht="15.75" customHeight="1">
      <c r="A41" s="315" t="s">
        <v>350</v>
      </c>
      <c r="B41" s="316"/>
      <c r="C41" s="380"/>
      <c r="D41" s="379"/>
      <c r="E41" s="379"/>
      <c r="F41" s="379"/>
      <c r="G41" s="619" t="str">
        <f>N68</f>
        <v>ERROR (Row 18)- X Missing, Two X's or NOT above Last Year of Records!</v>
      </c>
      <c r="H41" s="355"/>
      <c r="I41" s="356"/>
      <c r="J41" s="354"/>
      <c r="K41" s="354"/>
      <c r="L41" s="356"/>
    </row>
    <row r="42" spans="1:12" ht="13.5" customHeight="1">
      <c r="A42" s="319"/>
      <c r="B42" s="447" t="s">
        <v>330</v>
      </c>
      <c r="C42" s="447" t="s">
        <v>351</v>
      </c>
      <c r="D42" s="320"/>
      <c r="E42" s="320"/>
      <c r="F42" s="321"/>
      <c r="G42" s="337"/>
      <c r="H42" s="338"/>
      <c r="I42" s="339"/>
      <c r="J42" s="430"/>
      <c r="K42" s="337"/>
      <c r="L42" s="438"/>
    </row>
    <row r="43" spans="1:12" ht="13.5" customHeight="1">
      <c r="A43" s="325"/>
      <c r="B43" s="121" t="s">
        <v>335</v>
      </c>
      <c r="C43" s="120" t="s">
        <v>352</v>
      </c>
      <c r="D43" s="341"/>
      <c r="E43" s="341"/>
      <c r="F43" s="342"/>
      <c r="G43" s="337"/>
      <c r="H43" s="338"/>
      <c r="I43" s="339"/>
      <c r="J43" s="430"/>
      <c r="K43" s="337"/>
      <c r="L43" s="438"/>
    </row>
    <row r="44" spans="1:14" ht="13.5" customHeight="1">
      <c r="A44" s="340"/>
      <c r="B44" s="120" t="s">
        <v>337</v>
      </c>
      <c r="C44" s="447" t="s">
        <v>353</v>
      </c>
      <c r="D44" s="320"/>
      <c r="E44" s="320"/>
      <c r="F44" s="321"/>
      <c r="G44" s="337"/>
      <c r="H44" s="338"/>
      <c r="I44" s="339"/>
      <c r="J44" s="430"/>
      <c r="K44" s="337"/>
      <c r="L44" s="438"/>
      <c r="N44" s="609">
        <f>G44+H44+I44+J44+K44+L44</f>
        <v>0</v>
      </c>
    </row>
    <row r="45" spans="1:12" ht="13.5" customHeight="1">
      <c r="A45" s="319"/>
      <c r="B45" s="447" t="s">
        <v>339</v>
      </c>
      <c r="C45" s="447" t="s">
        <v>354</v>
      </c>
      <c r="D45" s="320"/>
      <c r="E45" s="320"/>
      <c r="F45" s="321"/>
      <c r="G45" s="337"/>
      <c r="H45" s="338"/>
      <c r="I45" s="339"/>
      <c r="J45" s="430"/>
      <c r="K45" s="337"/>
      <c r="L45" s="438"/>
    </row>
    <row r="46" spans="1:14" ht="13.5" customHeight="1" thickBot="1">
      <c r="A46" s="340"/>
      <c r="B46" s="120" t="s">
        <v>341</v>
      </c>
      <c r="C46" s="120" t="s">
        <v>355</v>
      </c>
      <c r="D46" s="341"/>
      <c r="E46" s="341"/>
      <c r="F46" s="342"/>
      <c r="G46" s="357"/>
      <c r="H46" s="358"/>
      <c r="I46" s="359"/>
      <c r="J46" s="432"/>
      <c r="K46" s="357"/>
      <c r="L46" s="439"/>
      <c r="N46" s="609">
        <f>G46+H46+I46+J46+K46+L46</f>
        <v>0</v>
      </c>
    </row>
    <row r="47" spans="1:14" ht="15.75" customHeight="1" thickBot="1">
      <c r="A47" s="331"/>
      <c r="B47" s="381" t="s">
        <v>343</v>
      </c>
      <c r="C47" s="381" t="s">
        <v>356</v>
      </c>
      <c r="D47" s="349"/>
      <c r="E47" s="349"/>
      <c r="F47" s="360"/>
      <c r="G47" s="334">
        <f aca="true" t="shared" si="4" ref="G47:L47">SUM(G42:G46)</f>
        <v>0</v>
      </c>
      <c r="H47" s="334">
        <f t="shared" si="4"/>
        <v>0</v>
      </c>
      <c r="I47" s="335">
        <f t="shared" si="4"/>
        <v>0</v>
      </c>
      <c r="J47" s="429">
        <f t="shared" si="4"/>
        <v>0</v>
      </c>
      <c r="K47" s="334">
        <f t="shared" si="4"/>
        <v>0</v>
      </c>
      <c r="L47" s="335">
        <f t="shared" si="4"/>
        <v>0</v>
      </c>
      <c r="N47" s="609">
        <f>+N44+N46</f>
        <v>0</v>
      </c>
    </row>
    <row r="48" spans="1:12" ht="15.75" customHeight="1" thickBot="1">
      <c r="A48" s="361" t="s">
        <v>357</v>
      </c>
      <c r="B48" s="362"/>
      <c r="C48" s="362"/>
      <c r="D48" s="187"/>
      <c r="E48" s="187"/>
      <c r="F48" s="187"/>
      <c r="G48" s="363">
        <f aca="true" t="shared" si="5" ref="G48:L48">G39-G47</f>
        <v>0</v>
      </c>
      <c r="H48" s="363">
        <f t="shared" si="5"/>
        <v>0</v>
      </c>
      <c r="I48" s="437">
        <f t="shared" si="5"/>
        <v>0</v>
      </c>
      <c r="J48" s="433">
        <f t="shared" si="5"/>
        <v>0</v>
      </c>
      <c r="K48" s="363">
        <f t="shared" si="5"/>
        <v>0</v>
      </c>
      <c r="L48" s="437">
        <f t="shared" si="5"/>
        <v>0</v>
      </c>
    </row>
    <row r="49" spans="1:12" ht="4.5" customHeight="1" thickBot="1">
      <c r="A49" s="351"/>
      <c r="B49" s="351"/>
      <c r="C49" s="352"/>
      <c r="D49" s="352"/>
      <c r="E49" s="352"/>
      <c r="F49" s="352"/>
      <c r="G49" s="353"/>
      <c r="H49" s="353"/>
      <c r="I49" s="353"/>
      <c r="J49" s="353"/>
      <c r="K49" s="353"/>
      <c r="L49" s="353"/>
    </row>
    <row r="50" spans="1:19" ht="13.5" customHeight="1">
      <c r="A50" s="315" t="s">
        <v>358</v>
      </c>
      <c r="B50" s="365"/>
      <c r="C50" s="316"/>
      <c r="D50" s="316"/>
      <c r="E50" s="316"/>
      <c r="F50" s="365"/>
      <c r="G50" s="620" t="str">
        <f>N68</f>
        <v>ERROR (Row 18)- X Missing, Two X's or NOT above Last Year of Records!</v>
      </c>
      <c r="H50" s="355"/>
      <c r="I50" s="356"/>
      <c r="J50" s="366"/>
      <c r="K50" s="366"/>
      <c r="L50" s="356"/>
      <c r="N50" t="s">
        <v>324</v>
      </c>
      <c r="O50" t="s">
        <v>325</v>
      </c>
      <c r="P50" t="s">
        <v>326</v>
      </c>
      <c r="Q50" t="s">
        <v>327</v>
      </c>
      <c r="R50" t="s">
        <v>328</v>
      </c>
      <c r="S50" t="s">
        <v>329</v>
      </c>
    </row>
    <row r="51" spans="1:65" ht="13.5" customHeight="1">
      <c r="A51" s="319"/>
      <c r="B51" s="447" t="s">
        <v>330</v>
      </c>
      <c r="C51" s="447" t="s">
        <v>359</v>
      </c>
      <c r="D51" s="320"/>
      <c r="E51" s="320"/>
      <c r="F51" s="321"/>
      <c r="G51" s="367"/>
      <c r="H51" s="338"/>
      <c r="I51" s="438"/>
      <c r="J51" s="430"/>
      <c r="K51" s="338"/>
      <c r="L51" s="438"/>
      <c r="M51" t="str">
        <f>IF(N28=6,"NO X PAGE 6",IF(G28="x",G51,IF(H28="x",H51,IF(I28="x",I51,IF(J28="x",J51,IF(K28="x",K51,IF(L28="x",L51,"ERROR")))))))</f>
        <v>NO X PAGE 6</v>
      </c>
      <c r="N51">
        <f>+IF($L$51=0,0,1)</f>
        <v>0</v>
      </c>
      <c r="O51">
        <f>+IF($L$51=0,0,1)</f>
        <v>0</v>
      </c>
      <c r="P51">
        <f>+IF($L$51=0,0,1)</f>
        <v>0</v>
      </c>
      <c r="Q51">
        <f>+IF($L$51=0,0,1)</f>
        <v>0</v>
      </c>
      <c r="R51">
        <f>+IF($L$51=0,0,1)</f>
        <v>0</v>
      </c>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row>
    <row r="52" spans="1:65" ht="13.5" customHeight="1">
      <c r="A52" s="325"/>
      <c r="B52" s="121" t="s">
        <v>335</v>
      </c>
      <c r="C52" s="121" t="s">
        <v>360</v>
      </c>
      <c r="D52" s="326"/>
      <c r="E52" s="326"/>
      <c r="F52" s="327"/>
      <c r="G52" s="357"/>
      <c r="H52" s="358"/>
      <c r="I52" s="439"/>
      <c r="J52" s="432"/>
      <c r="K52" s="358"/>
      <c r="L52" s="439"/>
      <c r="N52">
        <f>IF($K$51=$L$53,0,1)</f>
        <v>0</v>
      </c>
      <c r="O52">
        <f>IF($K$51=$L$53,0,1)</f>
        <v>0</v>
      </c>
      <c r="P52">
        <f>IF($K$51=$L$53,0,1)</f>
        <v>0</v>
      </c>
      <c r="Q52">
        <f>IF($K$51=$L$53,0,1)</f>
        <v>0</v>
      </c>
      <c r="S52">
        <f>IF($K$51=$L$53,0,1)</f>
        <v>0</v>
      </c>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row>
    <row r="53" spans="1:65" ht="13.5" customHeight="1">
      <c r="A53" s="340"/>
      <c r="B53" s="120" t="s">
        <v>337</v>
      </c>
      <c r="C53" s="120" t="s">
        <v>361</v>
      </c>
      <c r="D53" s="341"/>
      <c r="E53" s="341"/>
      <c r="F53" s="342"/>
      <c r="G53" s="328"/>
      <c r="H53" s="329">
        <f>IF(H$28="x",G$51,IF(G$28="x",0,G$51))</f>
        <v>0</v>
      </c>
      <c r="I53" s="330">
        <f>IF(I$28="x",H$51,IF(H$28="x",0,IF(G$28="x",0,H$51)))</f>
        <v>0</v>
      </c>
      <c r="J53" s="428">
        <f>IF(J$28="x",I$51,IF(I$28="x",0,IF(H$28="x",0,IF(G$28="x",0,I$51))))</f>
        <v>0</v>
      </c>
      <c r="K53" s="329">
        <f>IF(K$28="x",J$51,IF(J$28="x",0,IF(I$28="x",0,IF(H$28="x",0,IF(G$28="x",0,IF(I$28="x",0,J$51))))))</f>
        <v>0</v>
      </c>
      <c r="L53" s="330">
        <f>IF(L$28="x",K$51,IF(K$28="x",0,IF(J$28="x",0,IF(I$28="x",0,IF(H$28="x",0,IF(G$28="x",0,K$51))))))</f>
        <v>0</v>
      </c>
      <c r="N53">
        <f>IF($J$51=$K$53,0,1)</f>
        <v>0</v>
      </c>
      <c r="O53">
        <f>IF($J$51=$K$53,0,1)</f>
        <v>0</v>
      </c>
      <c r="P53">
        <f>IF($J$51=$K$53,0,1)</f>
        <v>0</v>
      </c>
      <c r="R53">
        <f>IF($J$51=$K$53,0,1)</f>
        <v>0</v>
      </c>
      <c r="S53">
        <f>IF($J$51=$K$53,0,1)</f>
        <v>0</v>
      </c>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row>
    <row r="54" spans="1:65" ht="13.5" customHeight="1" thickBot="1">
      <c r="A54" s="368"/>
      <c r="B54" s="123" t="s">
        <v>339</v>
      </c>
      <c r="C54" s="123" t="s">
        <v>362</v>
      </c>
      <c r="D54" s="369"/>
      <c r="E54" s="369"/>
      <c r="F54" s="370"/>
      <c r="G54" s="328"/>
      <c r="H54" s="346"/>
      <c r="I54" s="440"/>
      <c r="J54" s="431"/>
      <c r="K54" s="346"/>
      <c r="L54" s="440"/>
      <c r="N54">
        <f>IF($I$51=$J$53,0,1)</f>
        <v>0</v>
      </c>
      <c r="O54">
        <f>IF($I$51=$J$53,0,1)</f>
        <v>0</v>
      </c>
      <c r="Q54">
        <f>IF($I$51=$J$53,0,1)</f>
        <v>0</v>
      </c>
      <c r="R54">
        <f>IF($I$51=$J$53,0,1)</f>
        <v>0</v>
      </c>
      <c r="S54">
        <f>IF($I$51=$J$53,0,1)</f>
        <v>0</v>
      </c>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row>
    <row r="55" spans="1:65" ht="15" customHeight="1" thickBot="1">
      <c r="A55" s="331"/>
      <c r="B55" s="448" t="s">
        <v>341</v>
      </c>
      <c r="C55" s="448" t="s">
        <v>363</v>
      </c>
      <c r="D55" s="332"/>
      <c r="E55" s="332"/>
      <c r="F55" s="333"/>
      <c r="G55" s="334">
        <f aca="true" t="shared" si="6" ref="G55:L55">(((G51+G52)-G53)-G54)</f>
        <v>0</v>
      </c>
      <c r="H55" s="334">
        <f t="shared" si="6"/>
        <v>0</v>
      </c>
      <c r="I55" s="335">
        <f t="shared" si="6"/>
        <v>0</v>
      </c>
      <c r="J55" s="429">
        <f t="shared" si="6"/>
        <v>0</v>
      </c>
      <c r="K55" s="334">
        <f t="shared" si="6"/>
        <v>0</v>
      </c>
      <c r="L55" s="335">
        <f t="shared" si="6"/>
        <v>0</v>
      </c>
      <c r="N55">
        <f>IF($H$51=$I$53,0,1)</f>
        <v>0</v>
      </c>
      <c r="P55">
        <f>IF($H$51=$I$53,0,1)</f>
        <v>0</v>
      </c>
      <c r="Q55">
        <f>IF($H$51=$I$53,0,1)</f>
        <v>0</v>
      </c>
      <c r="R55">
        <f>IF($H$51=$I$53,0,1)</f>
        <v>0</v>
      </c>
      <c r="S55">
        <f>IF($H$51=$I$53,0,1)</f>
        <v>0</v>
      </c>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row>
    <row r="56" spans="1:65" ht="4.5" customHeight="1" thickBot="1">
      <c r="A56" s="371"/>
      <c r="B56" s="74"/>
      <c r="C56" s="382"/>
      <c r="D56" s="382"/>
      <c r="E56" s="382"/>
      <c r="F56" s="372"/>
      <c r="G56" s="373"/>
      <c r="H56" s="374"/>
      <c r="I56" s="445"/>
      <c r="J56" s="434"/>
      <c r="K56" s="374"/>
      <c r="L56" s="445"/>
      <c r="O56">
        <f>IF($G$51=$H$53,0,1)</f>
        <v>0</v>
      </c>
      <c r="P56">
        <f>IF($G$51=$H$53,0,1)</f>
        <v>0</v>
      </c>
      <c r="Q56">
        <f>IF($G$51=$H$53,0,1)</f>
        <v>0</v>
      </c>
      <c r="R56">
        <f>IF($G$51=$H$53,0,1)</f>
        <v>0</v>
      </c>
      <c r="S56">
        <f>IF($G$51=$H$53,0,1)</f>
        <v>0</v>
      </c>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row>
    <row r="57" spans="1:65" ht="13.5" customHeight="1" thickBot="1">
      <c r="A57" s="452" t="s">
        <v>364</v>
      </c>
      <c r="B57" s="422"/>
      <c r="C57" s="423"/>
      <c r="D57" s="423"/>
      <c r="E57" s="423"/>
      <c r="F57" s="424"/>
      <c r="G57" s="334">
        <f aca="true" t="shared" si="7" ref="G57:L57">G48+G55</f>
        <v>0</v>
      </c>
      <c r="H57" s="334">
        <f t="shared" si="7"/>
        <v>0</v>
      </c>
      <c r="I57" s="335">
        <f t="shared" si="7"/>
        <v>0</v>
      </c>
      <c r="J57" s="429">
        <f t="shared" si="7"/>
        <v>0</v>
      </c>
      <c r="K57" s="334">
        <f t="shared" si="7"/>
        <v>0</v>
      </c>
      <c r="L57" s="335">
        <f t="shared" si="7"/>
        <v>0</v>
      </c>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row>
    <row r="58" spans="1:65" ht="13.5" customHeight="1">
      <c r="A58" s="446" t="s">
        <v>365</v>
      </c>
      <c r="B58" s="376"/>
      <c r="C58" s="188"/>
      <c r="D58" s="188"/>
      <c r="E58" s="188"/>
      <c r="F58" s="375"/>
      <c r="G58" s="454" t="s">
        <v>366</v>
      </c>
      <c r="H58" s="455" t="s">
        <v>367</v>
      </c>
      <c r="I58" s="628">
        <f>G57+H57+I57</f>
        <v>0</v>
      </c>
      <c r="J58" s="457" t="str">
        <f>$G$58</f>
        <v>XXXXXXXXX</v>
      </c>
      <c r="K58" s="454" t="str">
        <f>$G$58</f>
        <v>XXXXXXXXX</v>
      </c>
      <c r="L58" s="629">
        <f>G57+H57+I57+J57+K57+L57</f>
        <v>0</v>
      </c>
      <c r="N58">
        <f aca="true" t="shared" si="8" ref="N58:S58">SUM(N51:N56)</f>
        <v>0</v>
      </c>
      <c r="O58">
        <f t="shared" si="8"/>
        <v>0</v>
      </c>
      <c r="P58">
        <f t="shared" si="8"/>
        <v>0</v>
      </c>
      <c r="Q58">
        <f t="shared" si="8"/>
        <v>0</v>
      </c>
      <c r="R58">
        <f t="shared" si="8"/>
        <v>0</v>
      </c>
      <c r="S58">
        <f t="shared" si="8"/>
        <v>0</v>
      </c>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row>
    <row r="59" spans="1:65" ht="13.5" customHeight="1" thickBot="1">
      <c r="A59" s="154"/>
      <c r="B59" s="420" t="s">
        <v>368</v>
      </c>
      <c r="C59" s="383"/>
      <c r="D59" s="451" t="s">
        <v>369</v>
      </c>
      <c r="E59" s="383"/>
      <c r="F59" s="377"/>
      <c r="G59" s="421" t="str">
        <f>$G$58</f>
        <v>XXXXXXXXX</v>
      </c>
      <c r="H59" s="453" t="s">
        <v>370</v>
      </c>
      <c r="I59" s="453"/>
      <c r="J59" s="458" t="str">
        <f>$G$58</f>
        <v>XXXXXXXXX</v>
      </c>
      <c r="K59" s="456" t="s">
        <v>371</v>
      </c>
      <c r="L59" s="364"/>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row>
    <row r="60" spans="1:54" ht="25.5" customHeight="1">
      <c r="A60" s="904" t="s">
        <v>586</v>
      </c>
      <c r="B60" s="905"/>
      <c r="C60" s="905"/>
      <c r="D60" s="905"/>
      <c r="E60" s="905"/>
      <c r="F60" s="905"/>
      <c r="I60" s="810" t="s">
        <v>587</v>
      </c>
      <c r="L60" s="810" t="s">
        <v>587</v>
      </c>
      <c r="N60">
        <f aca="true" t="shared" si="9" ref="N60:S60">IF($N$28=5,0,1)</f>
        <v>1</v>
      </c>
      <c r="O60">
        <f t="shared" si="9"/>
        <v>1</v>
      </c>
      <c r="P60">
        <f t="shared" si="9"/>
        <v>1</v>
      </c>
      <c r="Q60">
        <f t="shared" si="9"/>
        <v>1</v>
      </c>
      <c r="R60">
        <f t="shared" si="9"/>
        <v>1</v>
      </c>
      <c r="S60">
        <f t="shared" si="9"/>
        <v>1</v>
      </c>
      <c r="AM60" s="90"/>
      <c r="AN60" s="90"/>
      <c r="AO60" s="90"/>
      <c r="AP60" s="90"/>
      <c r="AQ60" s="90"/>
      <c r="AR60" s="90"/>
      <c r="AS60" s="90"/>
      <c r="AT60" s="90"/>
      <c r="AU60" s="90"/>
      <c r="AV60" s="90"/>
      <c r="AW60" s="90"/>
      <c r="AX60" s="90"/>
      <c r="AY60" s="90"/>
      <c r="AZ60" s="90"/>
      <c r="BA60" s="90"/>
      <c r="BB60" s="90"/>
    </row>
    <row r="61" spans="1:19" ht="12.75">
      <c r="A61" s="90" t="str">
        <f>Cover!$A$59</f>
        <v>      Our House Enterprises</v>
      </c>
      <c r="C61" s="90"/>
      <c r="D61" s="90"/>
      <c r="E61" s="90"/>
      <c r="F61" s="218"/>
      <c r="G61" s="90" t="s">
        <v>372</v>
      </c>
      <c r="H61" s="127" t="str">
        <f>("(")&amp;(Cover!$M$13)&amp;(" ")&amp;(Cover!$M$14)&amp;(")")</f>
        <v>( )</v>
      </c>
      <c r="I61" s="44">
        <f ca="1">NOW()</f>
        <v>41311.69183159722</v>
      </c>
      <c r="J61" s="90" t="s">
        <v>373</v>
      </c>
      <c r="K61" s="127" t="str">
        <f>("(")&amp;(Cover!$M$13)&amp;(" ")&amp;(Cover!$M$14)&amp;(")")</f>
        <v>( )</v>
      </c>
      <c r="L61" s="44">
        <f ca="1">NOW()</f>
        <v>41311.69183159722</v>
      </c>
      <c r="N61" s="609">
        <f aca="true" t="shared" si="10" ref="N61:S61">U$38</f>
        <v>0</v>
      </c>
      <c r="O61" s="609">
        <f t="shared" si="10"/>
        <v>0</v>
      </c>
      <c r="P61" s="609">
        <f t="shared" si="10"/>
        <v>0</v>
      </c>
      <c r="Q61" s="609">
        <f t="shared" si="10"/>
        <v>0</v>
      </c>
      <c r="R61" s="609">
        <f t="shared" si="10"/>
        <v>0</v>
      </c>
      <c r="S61" s="609">
        <f t="shared" si="10"/>
        <v>0</v>
      </c>
    </row>
    <row r="62" spans="14:54" ht="7.5" customHeight="1">
      <c r="N62" s="609">
        <f aca="true" t="shared" si="11" ref="N62:S62">N$38</f>
        <v>0</v>
      </c>
      <c r="O62" s="609">
        <f t="shared" si="11"/>
        <v>0</v>
      </c>
      <c r="P62" s="609">
        <f t="shared" si="11"/>
        <v>0</v>
      </c>
      <c r="Q62" s="609">
        <f t="shared" si="11"/>
        <v>0</v>
      </c>
      <c r="R62" s="609">
        <f t="shared" si="11"/>
        <v>0</v>
      </c>
      <c r="S62" s="609">
        <f t="shared" si="11"/>
        <v>0</v>
      </c>
      <c r="AM62" s="90"/>
      <c r="AN62" s="90"/>
      <c r="AO62" s="90"/>
      <c r="AP62" s="90"/>
      <c r="AQ62" s="90"/>
      <c r="AR62" s="90"/>
      <c r="AS62" s="90"/>
      <c r="AT62" s="90"/>
      <c r="AU62" s="90"/>
      <c r="AV62" s="90"/>
      <c r="AW62" s="90"/>
      <c r="AX62" s="90"/>
      <c r="AY62" s="90"/>
      <c r="AZ62" s="90"/>
      <c r="BA62" s="90"/>
      <c r="BB62" s="90"/>
    </row>
    <row r="63" spans="14:54" ht="12.75">
      <c r="N63" s="609">
        <f aca="true" t="shared" si="12" ref="N63:S63">N$58</f>
        <v>0</v>
      </c>
      <c r="O63" s="609">
        <f t="shared" si="12"/>
        <v>0</v>
      </c>
      <c r="P63" s="609">
        <f t="shared" si="12"/>
        <v>0</v>
      </c>
      <c r="Q63" s="609">
        <f t="shared" si="12"/>
        <v>0</v>
      </c>
      <c r="R63" s="609">
        <f t="shared" si="12"/>
        <v>0</v>
      </c>
      <c r="S63" s="609">
        <f t="shared" si="12"/>
        <v>0</v>
      </c>
      <c r="AM63" s="90"/>
      <c r="AN63" s="90"/>
      <c r="AO63" s="90"/>
      <c r="AP63" s="90"/>
      <c r="AQ63" s="90"/>
      <c r="AR63" s="90"/>
      <c r="AS63" s="90"/>
      <c r="AT63" s="90"/>
      <c r="AU63" s="90"/>
      <c r="AV63" s="90"/>
      <c r="AW63" s="90"/>
      <c r="AX63" s="90"/>
      <c r="AY63" s="90"/>
      <c r="AZ63" s="90"/>
      <c r="BA63" s="90"/>
      <c r="BB63" s="90"/>
    </row>
    <row r="64" spans="14:54" ht="12.75">
      <c r="N64" s="609">
        <f aca="true" t="shared" si="13" ref="N64:S64">N60+N61+N62+N63</f>
        <v>1</v>
      </c>
      <c r="O64" s="609">
        <f t="shared" si="13"/>
        <v>1</v>
      </c>
      <c r="P64" s="609">
        <f t="shared" si="13"/>
        <v>1</v>
      </c>
      <c r="Q64" s="609">
        <f t="shared" si="13"/>
        <v>1</v>
      </c>
      <c r="R64" s="609">
        <f t="shared" si="13"/>
        <v>1</v>
      </c>
      <c r="S64" s="609">
        <f t="shared" si="13"/>
        <v>1</v>
      </c>
      <c r="AM64" s="90"/>
      <c r="AN64" s="90"/>
      <c r="AO64" s="90"/>
      <c r="AP64" s="90"/>
      <c r="AQ64" s="90"/>
      <c r="AR64" s="90"/>
      <c r="AS64" s="90"/>
      <c r="AT64" s="90"/>
      <c r="AU64" s="90"/>
      <c r="AV64" s="90"/>
      <c r="AW64" s="90"/>
      <c r="AX64" s="90"/>
      <c r="AY64" s="90"/>
      <c r="AZ64" s="90"/>
      <c r="BA64" s="90"/>
      <c r="BB64" s="90"/>
    </row>
    <row r="65" spans="39:54" ht="12.75">
      <c r="AM65" s="90"/>
      <c r="AN65" s="90"/>
      <c r="AO65" s="90"/>
      <c r="AP65" s="90"/>
      <c r="AQ65" s="90"/>
      <c r="AR65" s="90"/>
      <c r="AS65" s="90"/>
      <c r="AT65" s="90"/>
      <c r="AU65" s="90"/>
      <c r="AV65" s="90"/>
      <c r="AW65" s="90"/>
      <c r="AX65" s="90"/>
      <c r="AY65" s="90"/>
      <c r="AZ65" s="90"/>
      <c r="BA65" s="90"/>
      <c r="BB65" s="90"/>
    </row>
    <row r="66" spans="14:54" ht="12.75">
      <c r="N66">
        <f>IF(G$28="x",N64,IF(H$28="x",O64,IF(I28="x",P64,IF(J28="x",Q64,IF(K28="x",R64,IF(L28="x",S64,1))))))</f>
        <v>1</v>
      </c>
      <c r="AM66" s="90"/>
      <c r="AN66" s="90"/>
      <c r="AO66" s="90"/>
      <c r="AP66" s="90"/>
      <c r="AQ66" s="90"/>
      <c r="AR66" s="90"/>
      <c r="AS66" s="90"/>
      <c r="AT66" s="90"/>
      <c r="AU66" s="90"/>
      <c r="AV66" s="90"/>
      <c r="AW66" s="90"/>
      <c r="AX66" s="90"/>
      <c r="AY66" s="90"/>
      <c r="AZ66" s="90"/>
      <c r="BA66" s="90"/>
      <c r="BB66" s="90"/>
    </row>
    <row r="67" ht="12.75" customHeight="1"/>
    <row r="68" ht="15" customHeight="1">
      <c r="N68" t="str">
        <f>IF(N66=0,N70,N71)</f>
        <v>ERROR (Row 18)- X Missing, Two X's or NOT above Last Year of Records!</v>
      </c>
    </row>
    <row r="70" ht="12.75">
      <c r="N70" t="s">
        <v>30</v>
      </c>
    </row>
    <row r="71" ht="15" customHeight="1">
      <c r="N71" t="s">
        <v>374</v>
      </c>
    </row>
    <row r="74" spans="14:19" ht="12.75">
      <c r="N74" s="609">
        <f aca="true" t="shared" si="14" ref="N74:S74">N$38</f>
        <v>0</v>
      </c>
      <c r="O74" s="609">
        <f t="shared" si="14"/>
        <v>0</v>
      </c>
      <c r="P74" s="609">
        <f t="shared" si="14"/>
        <v>0</v>
      </c>
      <c r="Q74" s="609">
        <f t="shared" si="14"/>
        <v>0</v>
      </c>
      <c r="R74" s="609">
        <f t="shared" si="14"/>
        <v>0</v>
      </c>
      <c r="S74" s="609">
        <f t="shared" si="14"/>
        <v>0</v>
      </c>
    </row>
    <row r="75" spans="14:19" ht="12.75">
      <c r="N75" s="609">
        <f aca="true" t="shared" si="15" ref="N75:S75">N$58</f>
        <v>0</v>
      </c>
      <c r="O75" s="609">
        <f t="shared" si="15"/>
        <v>0</v>
      </c>
      <c r="P75" s="609">
        <f t="shared" si="15"/>
        <v>0</v>
      </c>
      <c r="Q75" s="609">
        <f t="shared" si="15"/>
        <v>0</v>
      </c>
      <c r="R75" s="609">
        <f t="shared" si="15"/>
        <v>0</v>
      </c>
      <c r="S75" s="609">
        <f t="shared" si="15"/>
        <v>0</v>
      </c>
    </row>
    <row r="76" spans="14:19" ht="12.75">
      <c r="N76" s="609">
        <f aca="true" t="shared" si="16" ref="N76:S76">SUM(N74:N75)</f>
        <v>0</v>
      </c>
      <c r="O76" s="609">
        <f t="shared" si="16"/>
        <v>0</v>
      </c>
      <c r="P76" s="609">
        <f t="shared" si="16"/>
        <v>0</v>
      </c>
      <c r="Q76" s="609">
        <f t="shared" si="16"/>
        <v>0</v>
      </c>
      <c r="R76" s="609">
        <f t="shared" si="16"/>
        <v>0</v>
      </c>
      <c r="S76" s="609">
        <f t="shared" si="16"/>
        <v>0</v>
      </c>
    </row>
    <row r="79" ht="12.75">
      <c r="N79" t="str">
        <f>IF(N28=6,"NO X PAGE 6",IF(N68="ERROR (Row 18)- X Missing, Two X's or NOT above Last Year of Records!","ERROR","MET"))</f>
        <v>NO X PAGE 6</v>
      </c>
    </row>
  </sheetData>
  <sheetProtection password="E1BE" sheet="1" objects="1" scenarios="1"/>
  <mergeCells count="1">
    <mergeCell ref="A60:F60"/>
  </mergeCells>
  <dataValidations count="3">
    <dataValidation type="whole" allowBlank="1" showInputMessage="1" showErrorMessage="1" error="Whole Numbers Only!&#10;NO DECIMALS!" sqref="G34:L38 G51:L54 G32">
      <formula1>0</formula1>
      <formula2>999999999</formula2>
    </dataValidation>
    <dataValidation type="whole" allowBlank="1" showInputMessage="1" showErrorMessage="1" error="Whole Numbers Only!&#10;NO DECIMALS!" sqref="G42:L46">
      <formula1>0</formula1>
      <formula2>999999999</formula2>
    </dataValidation>
    <dataValidation type="whole" allowBlank="1" showInputMessage="1" showErrorMessage="1" error="Whole Numbers Only!&#10;NO DECIMALS!" sqref="G31:L31">
      <formula1>0</formula1>
      <formula2>999999999</formula2>
    </dataValidation>
  </dataValidations>
  <printOptions/>
  <pageMargins left="0.5" right="0.5" top="0.5" bottom="0.5" header="0.5" footer="0.5"/>
  <pageSetup horizontalDpi="360" verticalDpi="360" orientation="portrait"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67"/>
  <sheetViews>
    <sheetView showGridLines="0" showZeros="0" zoomScalePageLayoutView="0" workbookViewId="0" topLeftCell="A1">
      <selection activeCell="G14" sqref="G14"/>
    </sheetView>
  </sheetViews>
  <sheetFormatPr defaultColWidth="9.140625" defaultRowHeight="12.75"/>
  <cols>
    <col min="1" max="1" width="2.7109375" style="0" customWidth="1"/>
    <col min="5" max="5" width="7.140625" style="0" customWidth="1"/>
    <col min="6" max="6" width="11.140625" style="0" customWidth="1"/>
    <col min="7" max="7" width="14.28125" style="0" customWidth="1"/>
    <col min="8" max="8" width="2.8515625" style="55" customWidth="1"/>
    <col min="9" max="10" width="14.28125" style="0" customWidth="1"/>
    <col min="11" max="11" width="2.8515625" style="55" customWidth="1"/>
    <col min="12" max="12" width="13.7109375" style="0" customWidth="1"/>
    <col min="13" max="13" width="2.8515625" style="55" customWidth="1"/>
    <col min="14" max="14" width="7.28125" style="0" hidden="1" customWidth="1"/>
    <col min="15" max="26" width="0" style="0" hidden="1" customWidth="1"/>
  </cols>
  <sheetData>
    <row r="1" ht="12.75">
      <c r="A1" s="53"/>
    </row>
    <row r="7" spans="1:12" s="55" customFormat="1" ht="17.25">
      <c r="A7" s="494" t="s">
        <v>375</v>
      </c>
      <c r="L7" s="495" t="s">
        <v>283</v>
      </c>
    </row>
    <row r="8" s="55" customFormat="1" ht="12.75">
      <c r="B8" s="90" t="str">
        <f>Cover!$A$17</f>
        <v>USE ARROW TO THE RIGHT TO SELECT</v>
      </c>
    </row>
    <row r="9" s="55" customFormat="1" ht="13.5" thickBot="1">
      <c r="I9" s="68"/>
    </row>
    <row r="10" spans="1:13" s="55" customFormat="1" ht="13.5" thickBot="1">
      <c r="A10" s="496"/>
      <c r="B10" s="497"/>
      <c r="C10" s="497"/>
      <c r="D10" s="497"/>
      <c r="E10" s="497"/>
      <c r="F10" s="497"/>
      <c r="G10" s="498" t="s">
        <v>376</v>
      </c>
      <c r="H10" s="469"/>
      <c r="I10" s="499"/>
      <c r="J10" s="498" t="s">
        <v>377</v>
      </c>
      <c r="K10" s="469"/>
      <c r="L10" s="469"/>
      <c r="M10" s="482"/>
    </row>
    <row r="11" spans="1:13" s="55" customFormat="1" ht="12.75">
      <c r="A11" s="500"/>
      <c r="B11" s="501"/>
      <c r="C11" s="501"/>
      <c r="D11" s="501"/>
      <c r="E11" s="501"/>
      <c r="F11" s="501"/>
      <c r="G11" s="502" t="s">
        <v>378</v>
      </c>
      <c r="H11" s="470"/>
      <c r="I11" s="499"/>
      <c r="J11" s="502" t="s">
        <v>378</v>
      </c>
      <c r="K11" s="470"/>
      <c r="L11" s="503"/>
      <c r="M11" s="483"/>
    </row>
    <row r="12" spans="1:13" s="55" customFormat="1" ht="15">
      <c r="A12" s="504"/>
      <c r="B12" s="505"/>
      <c r="C12" s="505"/>
      <c r="D12" s="505"/>
      <c r="E12" s="505"/>
      <c r="F12" s="505"/>
      <c r="G12" s="506" t="s">
        <v>379</v>
      </c>
      <c r="H12" s="471"/>
      <c r="I12" s="507" t="s">
        <v>380</v>
      </c>
      <c r="J12" s="508" t="s">
        <v>381</v>
      </c>
      <c r="K12" s="471"/>
      <c r="L12" s="509" t="s">
        <v>382</v>
      </c>
      <c r="M12" s="484"/>
    </row>
    <row r="13" spans="1:13" s="55" customFormat="1" ht="18" customHeight="1">
      <c r="A13" s="500" t="s">
        <v>383</v>
      </c>
      <c r="B13" s="501"/>
      <c r="C13" s="501"/>
      <c r="D13" s="501"/>
      <c r="E13" s="501"/>
      <c r="F13" s="501"/>
      <c r="G13" s="510"/>
      <c r="H13" s="414"/>
      <c r="I13" s="511"/>
      <c r="J13" s="510"/>
      <c r="K13" s="414"/>
      <c r="L13" s="512"/>
      <c r="M13" s="485"/>
    </row>
    <row r="14" spans="1:13" ht="18" customHeight="1">
      <c r="A14" s="97"/>
      <c r="B14" s="83" t="s">
        <v>384</v>
      </c>
      <c r="C14" s="83"/>
      <c r="D14" s="83"/>
      <c r="E14" s="83"/>
      <c r="F14" s="83"/>
      <c r="G14" s="135"/>
      <c r="H14" s="709"/>
      <c r="I14" s="138"/>
      <c r="J14" s="135"/>
      <c r="K14" s="709"/>
      <c r="L14" s="710"/>
      <c r="M14" s="486"/>
    </row>
    <row r="15" spans="1:13" ht="18" customHeight="1">
      <c r="A15" s="98"/>
      <c r="B15" s="88" t="s">
        <v>385</v>
      </c>
      <c r="C15" s="88"/>
      <c r="D15" s="88"/>
      <c r="E15" s="88"/>
      <c r="F15" s="88"/>
      <c r="G15" s="99"/>
      <c r="H15" s="472"/>
      <c r="I15" s="139"/>
      <c r="J15" s="99"/>
      <c r="K15" s="472"/>
      <c r="L15" s="710"/>
      <c r="M15" s="487"/>
    </row>
    <row r="16" spans="1:13" ht="18" customHeight="1">
      <c r="A16" s="98"/>
      <c r="B16" s="88" t="s">
        <v>386</v>
      </c>
      <c r="C16" s="88"/>
      <c r="D16" s="88"/>
      <c r="E16" s="88"/>
      <c r="F16" s="88"/>
      <c r="G16" s="99"/>
      <c r="H16" s="472"/>
      <c r="I16" s="139"/>
      <c r="J16" s="99"/>
      <c r="K16" s="472"/>
      <c r="L16" s="710"/>
      <c r="M16" s="487"/>
    </row>
    <row r="17" spans="1:13" ht="18" customHeight="1">
      <c r="A17" s="97"/>
      <c r="B17" s="83" t="s">
        <v>387</v>
      </c>
      <c r="C17" s="83"/>
      <c r="D17" s="83"/>
      <c r="E17" s="83"/>
      <c r="F17" s="83"/>
      <c r="G17" s="528">
        <f>'Page 5'!$G$22</f>
        <v>0</v>
      </c>
      <c r="H17" s="137" t="s">
        <v>266</v>
      </c>
      <c r="I17" s="138"/>
      <c r="J17" s="528">
        <f>'Page 5'!$J$22</f>
        <v>0</v>
      </c>
      <c r="K17" s="137" t="s">
        <v>267</v>
      </c>
      <c r="L17" s="710"/>
      <c r="M17" s="486"/>
    </row>
    <row r="18" spans="1:13" ht="18" customHeight="1">
      <c r="A18" s="98"/>
      <c r="B18" s="114" t="s">
        <v>388</v>
      </c>
      <c r="C18" s="88"/>
      <c r="D18" s="88"/>
      <c r="E18" s="88"/>
      <c r="F18" s="88"/>
      <c r="G18" s="136">
        <f>SUM(G14:G17)</f>
        <v>0</v>
      </c>
      <c r="H18" s="137"/>
      <c r="I18" s="140">
        <f>SUM(I14:I17)</f>
        <v>0</v>
      </c>
      <c r="J18" s="136">
        <f>SUM(J14:J17)</f>
        <v>0</v>
      </c>
      <c r="K18" s="137"/>
      <c r="L18" s="136">
        <f>SUM(L14:L17)</f>
        <v>0</v>
      </c>
      <c r="M18" s="141"/>
    </row>
    <row r="19" spans="1:13" s="55" customFormat="1" ht="18" customHeight="1">
      <c r="A19" s="513" t="s">
        <v>389</v>
      </c>
      <c r="B19" s="514"/>
      <c r="C19" s="514"/>
      <c r="D19" s="514"/>
      <c r="E19" s="514"/>
      <c r="F19" s="514"/>
      <c r="G19" s="529"/>
      <c r="H19" s="473"/>
      <c r="I19" s="516"/>
      <c r="J19" s="529"/>
      <c r="K19" s="473"/>
      <c r="L19" s="517"/>
      <c r="M19" s="488"/>
    </row>
    <row r="20" spans="1:13" ht="18" customHeight="1">
      <c r="A20" s="134"/>
      <c r="B20" s="88" t="s">
        <v>390</v>
      </c>
      <c r="C20" s="88"/>
      <c r="D20" s="88"/>
      <c r="E20" s="88"/>
      <c r="F20" s="88"/>
      <c r="G20" s="136">
        <f>'Page 5'!$G$27</f>
        <v>0</v>
      </c>
      <c r="H20" s="474" t="s">
        <v>273</v>
      </c>
      <c r="I20" s="139"/>
      <c r="J20" s="136">
        <f>'Page 5'!$J$27</f>
        <v>0</v>
      </c>
      <c r="K20" s="474" t="s">
        <v>274</v>
      </c>
      <c r="L20" s="522"/>
      <c r="M20" s="487"/>
    </row>
    <row r="21" spans="1:13" ht="18" customHeight="1">
      <c r="A21" s="147"/>
      <c r="B21" s="87" t="s">
        <v>391</v>
      </c>
      <c r="C21" s="87"/>
      <c r="D21" s="87"/>
      <c r="E21" s="87"/>
      <c r="F21" s="87"/>
      <c r="G21" s="530">
        <f>'Page 5'!$G$35</f>
        <v>0</v>
      </c>
      <c r="H21" s="475" t="s">
        <v>283</v>
      </c>
      <c r="I21" s="144"/>
      <c r="J21" s="530">
        <f>'Page 5'!$J$35</f>
        <v>0</v>
      </c>
      <c r="K21" s="475" t="s">
        <v>284</v>
      </c>
      <c r="L21" s="523"/>
      <c r="M21" s="489"/>
    </row>
    <row r="22" spans="1:13" ht="13.5" customHeight="1">
      <c r="A22" s="145"/>
      <c r="B22" s="146" t="s">
        <v>392</v>
      </c>
      <c r="C22" s="83"/>
      <c r="D22" s="83"/>
      <c r="E22" s="83"/>
      <c r="F22" s="83"/>
      <c r="G22" s="528"/>
      <c r="H22" s="476"/>
      <c r="I22" s="519"/>
      <c r="J22" s="528"/>
      <c r="K22" s="476"/>
      <c r="L22" s="524"/>
      <c r="M22" s="486"/>
    </row>
    <row r="23" spans="1:13" ht="18" customHeight="1">
      <c r="A23" s="134"/>
      <c r="B23" s="114" t="s">
        <v>393</v>
      </c>
      <c r="C23" s="88"/>
      <c r="D23" s="88"/>
      <c r="E23" s="88"/>
      <c r="F23" s="88" t="s">
        <v>394</v>
      </c>
      <c r="G23" s="136">
        <f>'Page 5'!$G$37</f>
        <v>0</v>
      </c>
      <c r="H23" s="474" t="s">
        <v>288</v>
      </c>
      <c r="I23" s="664">
        <f>I20+I21</f>
        <v>0</v>
      </c>
      <c r="J23" s="532">
        <f>'Page 5'!$J$37</f>
        <v>0</v>
      </c>
      <c r="K23" s="474" t="s">
        <v>289</v>
      </c>
      <c r="L23" s="534">
        <f>L20+L21</f>
        <v>0</v>
      </c>
      <c r="M23" s="487"/>
    </row>
    <row r="24" spans="1:13" ht="18" customHeight="1">
      <c r="A24" s="134"/>
      <c r="B24" s="114" t="s">
        <v>395</v>
      </c>
      <c r="C24" s="88"/>
      <c r="D24" s="88"/>
      <c r="E24" s="88" t="s">
        <v>396</v>
      </c>
      <c r="F24" s="88"/>
      <c r="G24" s="136">
        <f>G18+G23</f>
        <v>0</v>
      </c>
      <c r="H24" s="474"/>
      <c r="I24" s="140">
        <f>I18+I23</f>
        <v>0</v>
      </c>
      <c r="J24" s="136">
        <f>J18+J23</f>
        <v>0</v>
      </c>
      <c r="K24" s="474"/>
      <c r="L24" s="136">
        <f>L18+L23</f>
        <v>0</v>
      </c>
      <c r="M24" s="487"/>
    </row>
    <row r="25" spans="1:13" ht="18" customHeight="1">
      <c r="A25" s="142" t="s">
        <v>397</v>
      </c>
      <c r="B25" s="143"/>
      <c r="C25" s="143"/>
      <c r="D25" s="143"/>
      <c r="E25" s="143"/>
      <c r="F25" s="143"/>
      <c r="G25" s="529"/>
      <c r="H25" s="473"/>
      <c r="I25" s="516"/>
      <c r="J25" s="515"/>
      <c r="K25" s="473"/>
      <c r="L25" s="670"/>
      <c r="M25" s="488"/>
    </row>
    <row r="26" spans="1:13" ht="18" customHeight="1">
      <c r="A26" s="134"/>
      <c r="B26" s="88" t="s">
        <v>398</v>
      </c>
      <c r="C26" s="88"/>
      <c r="D26" s="88"/>
      <c r="E26" s="88"/>
      <c r="F26" s="88"/>
      <c r="G26" s="136">
        <f>'Page 5'!G45</f>
        <v>0</v>
      </c>
      <c r="H26" s="474" t="s">
        <v>296</v>
      </c>
      <c r="I26" s="139"/>
      <c r="J26" s="136">
        <f>'Page 5'!J45</f>
        <v>0</v>
      </c>
      <c r="K26" s="474" t="s">
        <v>249</v>
      </c>
      <c r="L26" s="522"/>
      <c r="M26" s="487"/>
    </row>
    <row r="27" spans="1:13" ht="18" customHeight="1">
      <c r="A27" s="134"/>
      <c r="B27" s="88" t="s">
        <v>399</v>
      </c>
      <c r="C27" s="88"/>
      <c r="D27" s="88"/>
      <c r="E27" s="88"/>
      <c r="F27" s="88"/>
      <c r="G27" s="136">
        <f>'Page 5'!G46</f>
        <v>0</v>
      </c>
      <c r="H27" s="474" t="s">
        <v>298</v>
      </c>
      <c r="I27" s="139"/>
      <c r="J27" s="136">
        <f>'Page 5'!J46</f>
        <v>0</v>
      </c>
      <c r="K27" s="474" t="s">
        <v>299</v>
      </c>
      <c r="L27" s="522"/>
      <c r="M27" s="487"/>
    </row>
    <row r="28" spans="1:13" ht="18" customHeight="1">
      <c r="A28" s="134"/>
      <c r="B28" s="114" t="s">
        <v>400</v>
      </c>
      <c r="C28" s="88"/>
      <c r="D28" s="88"/>
      <c r="E28" s="88"/>
      <c r="F28" s="88"/>
      <c r="G28" s="136">
        <f>'Page 5'!G47</f>
        <v>0</v>
      </c>
      <c r="H28" s="474" t="s">
        <v>302</v>
      </c>
      <c r="I28" s="518">
        <f>I26+I27</f>
        <v>0</v>
      </c>
      <c r="J28" s="136">
        <f>'Page 5'!J47</f>
        <v>0</v>
      </c>
      <c r="K28" s="474" t="s">
        <v>303</v>
      </c>
      <c r="L28" s="525">
        <f>L26+L27</f>
        <v>0</v>
      </c>
      <c r="M28" s="487"/>
    </row>
    <row r="29" spans="1:13" s="55" customFormat="1" ht="18" customHeight="1">
      <c r="A29" s="513" t="s">
        <v>401</v>
      </c>
      <c r="B29" s="514"/>
      <c r="C29" s="514"/>
      <c r="D29" s="514"/>
      <c r="E29" s="514"/>
      <c r="F29" s="514"/>
      <c r="G29" s="515"/>
      <c r="H29" s="473"/>
      <c r="I29" s="516"/>
      <c r="J29" s="515"/>
      <c r="K29" s="473"/>
      <c r="L29" s="670"/>
      <c r="M29" s="488"/>
    </row>
    <row r="30" spans="1:13" ht="18" customHeight="1">
      <c r="A30" s="147"/>
      <c r="B30" s="87" t="s">
        <v>402</v>
      </c>
      <c r="C30" s="87"/>
      <c r="D30" s="87"/>
      <c r="E30" s="87"/>
      <c r="F30" s="148"/>
      <c r="G30" s="530">
        <f>'Page 5'!$G$49</f>
        <v>0</v>
      </c>
      <c r="H30" s="475" t="s">
        <v>222</v>
      </c>
      <c r="I30" s="144"/>
      <c r="J30" s="531">
        <f>'Page 5'!$J$49</f>
        <v>0</v>
      </c>
      <c r="K30" s="475" t="s">
        <v>306</v>
      </c>
      <c r="L30" s="467"/>
      <c r="M30" s="489"/>
    </row>
    <row r="31" spans="1:13" ht="14.25" customHeight="1">
      <c r="A31" s="145"/>
      <c r="B31" s="146" t="s">
        <v>403</v>
      </c>
      <c r="C31" s="83"/>
      <c r="D31" s="83"/>
      <c r="E31" s="83"/>
      <c r="F31" s="83"/>
      <c r="G31" s="528"/>
      <c r="H31" s="476"/>
      <c r="I31" s="519"/>
      <c r="J31" s="528"/>
      <c r="K31" s="476"/>
      <c r="L31" s="521"/>
      <c r="M31" s="486"/>
    </row>
    <row r="32" spans="1:13" ht="18" customHeight="1">
      <c r="A32" s="147"/>
      <c r="B32" s="87" t="s">
        <v>404</v>
      </c>
      <c r="C32" s="87"/>
      <c r="D32" s="87"/>
      <c r="E32" s="87"/>
      <c r="F32" s="148"/>
      <c r="G32" s="530">
        <f>'Page 5'!$G$50</f>
        <v>0</v>
      </c>
      <c r="H32" s="475" t="s">
        <v>308</v>
      </c>
      <c r="I32" s="144"/>
      <c r="J32" s="531">
        <f>'Page 5'!$J$50</f>
        <v>0</v>
      </c>
      <c r="K32" s="475" t="s">
        <v>309</v>
      </c>
      <c r="L32" s="467"/>
      <c r="M32" s="489"/>
    </row>
    <row r="33" spans="1:13" ht="13.5" customHeight="1">
      <c r="A33" s="145"/>
      <c r="B33" s="146" t="s">
        <v>405</v>
      </c>
      <c r="C33" s="83"/>
      <c r="D33" s="83"/>
      <c r="E33" s="83"/>
      <c r="F33" s="83"/>
      <c r="G33" s="528"/>
      <c r="H33" s="476"/>
      <c r="I33" s="519"/>
      <c r="J33" s="528"/>
      <c r="K33" s="476"/>
      <c r="L33" s="521"/>
      <c r="M33" s="486"/>
    </row>
    <row r="34" spans="1:13" ht="18" customHeight="1">
      <c r="A34" s="134"/>
      <c r="B34" s="88" t="s">
        <v>406</v>
      </c>
      <c r="C34" s="88"/>
      <c r="D34" s="88"/>
      <c r="E34" s="88"/>
      <c r="F34" s="88"/>
      <c r="G34" s="136">
        <f>'Page 5'!$G$51</f>
        <v>0</v>
      </c>
      <c r="H34" s="474" t="s">
        <v>312</v>
      </c>
      <c r="I34" s="140">
        <f>I30+I32</f>
        <v>0</v>
      </c>
      <c r="J34" s="136">
        <f>'Page 5'!$J$51</f>
        <v>0</v>
      </c>
      <c r="K34" s="474" t="s">
        <v>313</v>
      </c>
      <c r="L34" s="533">
        <f>L30+L32</f>
        <v>0</v>
      </c>
      <c r="M34" s="487"/>
    </row>
    <row r="35" spans="1:13" ht="18" customHeight="1">
      <c r="A35" s="134"/>
      <c r="B35" s="88" t="s">
        <v>407</v>
      </c>
      <c r="C35" s="88"/>
      <c r="D35" s="88"/>
      <c r="E35" s="88"/>
      <c r="F35" s="88"/>
      <c r="G35" s="136">
        <f>G28+G34</f>
        <v>0</v>
      </c>
      <c r="H35" s="474"/>
      <c r="I35" s="140">
        <f>I28+I34</f>
        <v>0</v>
      </c>
      <c r="J35" s="532">
        <f>J28+J34</f>
        <v>0</v>
      </c>
      <c r="K35" s="474"/>
      <c r="L35" s="136">
        <f>L28+L34</f>
        <v>0</v>
      </c>
      <c r="M35" s="487"/>
    </row>
    <row r="36" spans="1:13" ht="18" customHeight="1">
      <c r="A36" s="134" t="s">
        <v>408</v>
      </c>
      <c r="B36" s="88"/>
      <c r="C36" s="88"/>
      <c r="D36" s="88"/>
      <c r="E36" s="88"/>
      <c r="F36" s="88"/>
      <c r="G36" s="136">
        <f>G24-G35</f>
        <v>0</v>
      </c>
      <c r="H36" s="474"/>
      <c r="I36" s="140">
        <f>I24-I35</f>
        <v>0</v>
      </c>
      <c r="J36" s="532">
        <f>J24-J35</f>
        <v>0</v>
      </c>
      <c r="K36" s="474"/>
      <c r="L36" s="136">
        <f>L24-L35</f>
        <v>0</v>
      </c>
      <c r="M36" s="487"/>
    </row>
    <row r="37" spans="1:13" ht="18" customHeight="1">
      <c r="A37" s="142" t="s">
        <v>409</v>
      </c>
      <c r="B37" s="143"/>
      <c r="C37" s="143"/>
      <c r="D37" s="143"/>
      <c r="E37" s="143"/>
      <c r="F37" s="143"/>
      <c r="G37" s="526" t="s">
        <v>410</v>
      </c>
      <c r="H37" s="473"/>
      <c r="I37" s="527" t="s">
        <v>410</v>
      </c>
      <c r="J37" s="532">
        <f>J36-G36</f>
        <v>0</v>
      </c>
      <c r="K37" s="474" t="s">
        <v>411</v>
      </c>
      <c r="L37" s="534">
        <f>L36-I36</f>
        <v>0</v>
      </c>
      <c r="M37" s="490" t="s">
        <v>412</v>
      </c>
    </row>
    <row r="38" spans="1:13" ht="18" customHeight="1">
      <c r="A38" s="149" t="s">
        <v>413</v>
      </c>
      <c r="B38" s="150"/>
      <c r="C38" s="150"/>
      <c r="D38" s="150" t="s">
        <v>414</v>
      </c>
      <c r="E38" s="150"/>
      <c r="F38" s="150"/>
      <c r="G38" s="530">
        <f>G18-G28</f>
        <v>0</v>
      </c>
      <c r="H38" s="606"/>
      <c r="I38" s="607">
        <f>I18-I28</f>
        <v>0</v>
      </c>
      <c r="J38" s="530">
        <f>J18-J28</f>
        <v>0</v>
      </c>
      <c r="K38" s="606"/>
      <c r="L38" s="611">
        <f>L18-L28</f>
        <v>0</v>
      </c>
      <c r="M38" s="608"/>
    </row>
    <row r="39" spans="1:18" ht="12" customHeight="1">
      <c r="A39" s="145"/>
      <c r="B39" s="146" t="s">
        <v>415</v>
      </c>
      <c r="C39" s="83"/>
      <c r="D39" s="83"/>
      <c r="E39" s="83"/>
      <c r="F39" s="83"/>
      <c r="G39" s="468"/>
      <c r="H39" s="476"/>
      <c r="I39" s="519"/>
      <c r="J39" s="468"/>
      <c r="K39" s="476"/>
      <c r="L39" s="520"/>
      <c r="M39" s="486"/>
      <c r="O39" s="610">
        <f>IF(G18=0,1,G18)</f>
        <v>1</v>
      </c>
      <c r="P39" s="610">
        <f>IF(I18=0,1,I18)</f>
        <v>1</v>
      </c>
      <c r="Q39" s="610">
        <f>IF(J18=0,1,J18)</f>
        <v>1</v>
      </c>
      <c r="R39" s="610">
        <f>IF(L18=0,1,L18)</f>
        <v>1</v>
      </c>
    </row>
    <row r="40" spans="1:18" ht="18" customHeight="1">
      <c r="A40" s="149" t="s">
        <v>416</v>
      </c>
      <c r="B40" s="150"/>
      <c r="C40" s="150"/>
      <c r="D40" s="150" t="s">
        <v>417</v>
      </c>
      <c r="E40" s="150"/>
      <c r="F40" s="150"/>
      <c r="G40" s="630">
        <f>O41</f>
        <v>1</v>
      </c>
      <c r="H40" s="631"/>
      <c r="I40" s="632">
        <f>P41</f>
        <v>1</v>
      </c>
      <c r="J40" s="630">
        <f>Q41</f>
        <v>1</v>
      </c>
      <c r="K40" s="631"/>
      <c r="L40" s="605">
        <f>R41</f>
        <v>1</v>
      </c>
      <c r="M40" s="489"/>
      <c r="O40" s="610">
        <f>IF(G28=0,1,G28)</f>
        <v>1</v>
      </c>
      <c r="P40" s="610">
        <f>IF(I28=0,1,I28)</f>
        <v>1</v>
      </c>
      <c r="Q40" s="610">
        <f>IF(J28=0,1,J28)</f>
        <v>1</v>
      </c>
      <c r="R40" s="610">
        <f>IF(L28=0,1,L28)</f>
        <v>1</v>
      </c>
    </row>
    <row r="41" spans="1:18" ht="14.25" customHeight="1">
      <c r="A41" s="145"/>
      <c r="B41" s="146" t="s">
        <v>418</v>
      </c>
      <c r="C41" s="83"/>
      <c r="D41" s="83"/>
      <c r="E41" s="83"/>
      <c r="F41" s="83"/>
      <c r="G41" s="633" t="s">
        <v>419</v>
      </c>
      <c r="H41" s="634"/>
      <c r="I41" s="635" t="s">
        <v>419</v>
      </c>
      <c r="J41" s="633" t="s">
        <v>419</v>
      </c>
      <c r="K41" s="634"/>
      <c r="L41" s="633" t="s">
        <v>419</v>
      </c>
      <c r="M41" s="486"/>
      <c r="O41" s="610">
        <f>O39/O40</f>
        <v>1</v>
      </c>
      <c r="P41" s="610">
        <f>P39/P40</f>
        <v>1</v>
      </c>
      <c r="Q41" s="610">
        <f>Q39/Q40</f>
        <v>1</v>
      </c>
      <c r="R41" s="610">
        <f>R39/R40</f>
        <v>1</v>
      </c>
    </row>
    <row r="42" spans="1:18" ht="18" customHeight="1">
      <c r="A42" s="149" t="s">
        <v>420</v>
      </c>
      <c r="B42" s="150"/>
      <c r="C42" s="150"/>
      <c r="D42" s="150"/>
      <c r="E42" s="150" t="s">
        <v>421</v>
      </c>
      <c r="F42" s="150"/>
      <c r="G42" s="636">
        <f>O43</f>
        <v>0</v>
      </c>
      <c r="H42" s="637"/>
      <c r="I42" s="638">
        <f>P43</f>
        <v>0</v>
      </c>
      <c r="J42" s="636">
        <f>Q43</f>
        <v>0</v>
      </c>
      <c r="K42" s="637"/>
      <c r="L42" s="613">
        <f>R43</f>
        <v>0</v>
      </c>
      <c r="M42" s="489"/>
      <c r="O42" s="612" t="e">
        <f>G35/G36</f>
        <v>#DIV/0!</v>
      </c>
      <c r="P42" s="612" t="e">
        <f>I35/I36</f>
        <v>#DIV/0!</v>
      </c>
      <c r="Q42" s="612" t="e">
        <f>J35/J36</f>
        <v>#DIV/0!</v>
      </c>
      <c r="R42" s="612" t="e">
        <f>L35/L36</f>
        <v>#DIV/0!</v>
      </c>
    </row>
    <row r="43" spans="1:18" ht="14.25" customHeight="1">
      <c r="A43" s="145"/>
      <c r="B43" s="146" t="s">
        <v>422</v>
      </c>
      <c r="C43" s="83"/>
      <c r="D43" s="83"/>
      <c r="E43" s="83"/>
      <c r="F43" s="83"/>
      <c r="G43" s="639" t="s">
        <v>419</v>
      </c>
      <c r="H43" s="634"/>
      <c r="I43" s="640" t="s">
        <v>423</v>
      </c>
      <c r="J43" s="639" t="s">
        <v>419</v>
      </c>
      <c r="K43" s="634"/>
      <c r="L43" s="641" t="s">
        <v>419</v>
      </c>
      <c r="M43" s="486"/>
      <c r="O43" s="612">
        <f>IF(G15=0,0,O42)</f>
        <v>0</v>
      </c>
      <c r="P43" s="612">
        <f>IF(I35=0,0,P42)</f>
        <v>0</v>
      </c>
      <c r="Q43" s="612">
        <f>IF(J35=0,0,Q42)</f>
        <v>0</v>
      </c>
      <c r="R43" s="612">
        <f>IF(L35=0,0,R42)</f>
        <v>0</v>
      </c>
    </row>
    <row r="44" ht="7.5" customHeight="1"/>
    <row r="45" spans="1:2" ht="14.25" customHeight="1">
      <c r="A45" s="151" t="s">
        <v>424</v>
      </c>
      <c r="B45" t="s">
        <v>425</v>
      </c>
    </row>
    <row r="46" ht="12.75">
      <c r="B46" t="s">
        <v>426</v>
      </c>
    </row>
    <row r="48" spans="1:13" ht="18" thickBot="1">
      <c r="A48" s="86" t="s">
        <v>427</v>
      </c>
      <c r="L48" s="73"/>
      <c r="M48" s="68" t="s">
        <v>283</v>
      </c>
    </row>
    <row r="49" spans="1:13" ht="12.75">
      <c r="A49" s="152"/>
      <c r="B49" s="153" t="s">
        <v>428</v>
      </c>
      <c r="C49" s="153"/>
      <c r="D49" s="153"/>
      <c r="E49" s="153"/>
      <c r="F49" s="159"/>
      <c r="G49" s="156" t="s">
        <v>429</v>
      </c>
      <c r="H49" s="477"/>
      <c r="I49" s="74" t="s">
        <v>430</v>
      </c>
      <c r="J49" s="74"/>
      <c r="K49" s="480"/>
      <c r="L49" s="74"/>
      <c r="M49" s="491"/>
    </row>
    <row r="50" spans="1:13" ht="13.5" thickBot="1">
      <c r="A50" s="154"/>
      <c r="B50" s="155" t="s">
        <v>431</v>
      </c>
      <c r="C50" s="155"/>
      <c r="D50" s="155"/>
      <c r="E50" s="155"/>
      <c r="F50" s="160" t="s">
        <v>322</v>
      </c>
      <c r="G50" s="157" t="s">
        <v>432</v>
      </c>
      <c r="H50" s="478"/>
      <c r="I50" s="84" t="s">
        <v>433</v>
      </c>
      <c r="J50" s="84"/>
      <c r="K50" s="481"/>
      <c r="L50" s="84"/>
      <c r="M50" s="492"/>
    </row>
    <row r="51" spans="1:13" ht="4.5" customHeight="1">
      <c r="A51" s="162"/>
      <c r="B51" s="82"/>
      <c r="C51" s="82"/>
      <c r="D51" s="82"/>
      <c r="E51" s="82"/>
      <c r="F51" s="161"/>
      <c r="G51" s="158"/>
      <c r="H51" s="479"/>
      <c r="I51" s="74"/>
      <c r="J51" s="82"/>
      <c r="K51" s="57"/>
      <c r="L51" s="82"/>
      <c r="M51" s="493"/>
    </row>
    <row r="52" spans="1:13" ht="15" customHeight="1">
      <c r="A52" s="754"/>
      <c r="B52" s="755"/>
      <c r="C52" s="717"/>
      <c r="D52" s="717"/>
      <c r="E52" s="717"/>
      <c r="F52" s="756"/>
      <c r="G52" s="757"/>
      <c r="H52" s="758"/>
      <c r="I52" s="759"/>
      <c r="J52" s="717"/>
      <c r="K52" s="743"/>
      <c r="L52" s="717"/>
      <c r="M52" s="760"/>
    </row>
    <row r="53" spans="1:13" ht="15" customHeight="1">
      <c r="A53" s="754"/>
      <c r="B53" s="755"/>
      <c r="C53" s="717"/>
      <c r="D53" s="717"/>
      <c r="E53" s="717"/>
      <c r="F53" s="756"/>
      <c r="G53" s="757"/>
      <c r="H53" s="758"/>
      <c r="I53" s="759"/>
      <c r="J53" s="717"/>
      <c r="K53" s="743"/>
      <c r="L53" s="717"/>
      <c r="M53" s="760"/>
    </row>
    <row r="54" spans="1:13" ht="15" customHeight="1">
      <c r="A54" s="754"/>
      <c r="B54" s="755"/>
      <c r="C54" s="717"/>
      <c r="D54" s="717"/>
      <c r="E54" s="717"/>
      <c r="F54" s="756"/>
      <c r="G54" s="757"/>
      <c r="H54" s="758"/>
      <c r="I54" s="759"/>
      <c r="J54" s="717"/>
      <c r="K54" s="743"/>
      <c r="L54" s="717"/>
      <c r="M54" s="760"/>
    </row>
    <row r="55" spans="1:13" ht="15" customHeight="1">
      <c r="A55" s="754"/>
      <c r="B55" s="755"/>
      <c r="C55" s="717"/>
      <c r="D55" s="717"/>
      <c r="E55" s="717"/>
      <c r="F55" s="756"/>
      <c r="G55" s="757"/>
      <c r="H55" s="758"/>
      <c r="I55" s="759"/>
      <c r="J55" s="717"/>
      <c r="K55" s="743"/>
      <c r="L55" s="717"/>
      <c r="M55" s="760"/>
    </row>
    <row r="56" spans="1:13" ht="15" customHeight="1">
      <c r="A56" s="754"/>
      <c r="B56" s="755"/>
      <c r="C56" s="717"/>
      <c r="D56" s="717"/>
      <c r="E56" s="717"/>
      <c r="F56" s="756"/>
      <c r="G56" s="757"/>
      <c r="H56" s="758"/>
      <c r="I56" s="759"/>
      <c r="J56" s="717"/>
      <c r="K56" s="743"/>
      <c r="L56" s="717"/>
      <c r="M56" s="760"/>
    </row>
    <row r="57" spans="1:13" ht="15" customHeight="1">
      <c r="A57" s="754"/>
      <c r="B57" s="755"/>
      <c r="C57" s="717"/>
      <c r="D57" s="717"/>
      <c r="E57" s="717"/>
      <c r="F57" s="756"/>
      <c r="G57" s="757"/>
      <c r="H57" s="758"/>
      <c r="I57" s="759"/>
      <c r="J57" s="717"/>
      <c r="K57" s="743"/>
      <c r="L57" s="717"/>
      <c r="M57" s="760"/>
    </row>
    <row r="58" spans="1:13" ht="15" customHeight="1">
      <c r="A58" s="754"/>
      <c r="B58" s="755"/>
      <c r="C58" s="717"/>
      <c r="D58" s="717"/>
      <c r="E58" s="717"/>
      <c r="F58" s="756"/>
      <c r="G58" s="757"/>
      <c r="H58" s="758"/>
      <c r="I58" s="759"/>
      <c r="J58" s="717"/>
      <c r="K58" s="743"/>
      <c r="L58" s="717"/>
      <c r="M58" s="760"/>
    </row>
    <row r="59" spans="1:13" ht="15" customHeight="1">
      <c r="A59" s="754"/>
      <c r="B59" s="755"/>
      <c r="C59" s="717"/>
      <c r="D59" s="717"/>
      <c r="E59" s="717"/>
      <c r="F59" s="756"/>
      <c r="G59" s="757"/>
      <c r="H59" s="758"/>
      <c r="I59" s="759"/>
      <c r="J59" s="717"/>
      <c r="K59" s="743"/>
      <c r="L59" s="717"/>
      <c r="M59" s="760"/>
    </row>
    <row r="60" spans="1:13" ht="15" customHeight="1">
      <c r="A60" s="754"/>
      <c r="B60" s="755"/>
      <c r="C60" s="717"/>
      <c r="D60" s="717"/>
      <c r="E60" s="717"/>
      <c r="F60" s="756"/>
      <c r="G60" s="757"/>
      <c r="H60" s="758"/>
      <c r="I60" s="759"/>
      <c r="J60" s="717"/>
      <c r="K60" s="743"/>
      <c r="L60" s="717"/>
      <c r="M60" s="760"/>
    </row>
    <row r="61" spans="1:13" ht="15" customHeight="1">
      <c r="A61" s="754"/>
      <c r="B61" s="755"/>
      <c r="C61" s="717"/>
      <c r="D61" s="717"/>
      <c r="E61" s="717"/>
      <c r="F61" s="756"/>
      <c r="G61" s="757"/>
      <c r="H61" s="758"/>
      <c r="I61" s="759"/>
      <c r="J61" s="717"/>
      <c r="K61" s="743"/>
      <c r="L61" s="717"/>
      <c r="M61" s="760"/>
    </row>
    <row r="62" spans="1:13" ht="15" customHeight="1">
      <c r="A62" s="754"/>
      <c r="B62" s="755"/>
      <c r="C62" s="717"/>
      <c r="D62" s="717"/>
      <c r="E62" s="717"/>
      <c r="F62" s="756"/>
      <c r="G62" s="757"/>
      <c r="H62" s="758"/>
      <c r="I62" s="759"/>
      <c r="J62" s="717"/>
      <c r="K62" s="743"/>
      <c r="L62" s="717"/>
      <c r="M62" s="760"/>
    </row>
    <row r="63" spans="1:13" ht="15" customHeight="1" thickBot="1">
      <c r="A63" s="761"/>
      <c r="B63" s="762"/>
      <c r="C63" s="763"/>
      <c r="D63" s="763"/>
      <c r="E63" s="763"/>
      <c r="F63" s="764"/>
      <c r="G63" s="765"/>
      <c r="H63" s="766"/>
      <c r="I63" s="767"/>
      <c r="J63" s="763"/>
      <c r="K63" s="768"/>
      <c r="L63" s="763"/>
      <c r="M63" s="769"/>
    </row>
    <row r="64" spans="1:13" ht="15" customHeight="1">
      <c r="A64" s="809" t="s">
        <v>586</v>
      </c>
      <c r="M64" s="810" t="s">
        <v>587</v>
      </c>
    </row>
    <row r="65" spans="1:12" ht="12.75">
      <c r="A65" s="90" t="str">
        <f>Cover!$A$59</f>
        <v>      Our House Enterprises</v>
      </c>
      <c r="B65" s="90"/>
      <c r="C65" s="90"/>
      <c r="D65" s="90"/>
      <c r="E65" s="90"/>
      <c r="F65" s="90"/>
      <c r="G65" s="127"/>
      <c r="H65" s="127"/>
      <c r="K65" s="127" t="str">
        <f>Cover!$K$59</f>
        <v>(  )</v>
      </c>
      <c r="L65" s="163">
        <f ca="1">NOW()</f>
        <v>41311.69183159722</v>
      </c>
    </row>
    <row r="66" ht="12.75"/>
    <row r="67" ht="12.75">
      <c r="G67" s="53"/>
    </row>
  </sheetData>
  <sheetProtection password="E1BE" sheet="1" objects="1" scenarios="1"/>
  <dataValidations count="2">
    <dataValidation type="whole" allowBlank="1" showInputMessage="1" showErrorMessage="1" error="Whole Numbers Only!&#10;NO DECIMALS!" sqref="I14 I15 I16 J14 J15 J16 L14 L15 L16 I17 L17 I20 L20 I21 L21 I26 L26 I27 L27 I30 L30 I32 L32">
      <formula1>0</formula1>
      <formula2>999999999</formula2>
    </dataValidation>
    <dataValidation type="whole" allowBlank="1" showInputMessage="1" showErrorMessage="1" error="Whole Numbers Only!&#10;NO DECIMALS!" sqref="G14:G16">
      <formula1>0</formula1>
      <formula2>999999999</formula2>
    </dataValidation>
  </dataValidations>
  <printOptions/>
  <pageMargins left="0.75" right="0.75" top="0.5" bottom="0.5" header="0.5" footer="0.5"/>
  <pageSetup fitToHeight="1" fitToWidth="1" horizontalDpi="300" verticalDpi="300" orientation="portrait" scale="80" r:id="rId2"/>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Kisi-Kidish Lodge</cp:lastModifiedBy>
  <cp:lastPrinted>2012-07-11T15:39:39Z</cp:lastPrinted>
  <dcterms:created xsi:type="dcterms:W3CDTF">2000-01-29T18:53:10Z</dcterms:created>
  <dcterms:modified xsi:type="dcterms:W3CDTF">2013-02-06T22:36:29Z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0x010100E88CC8D66DE52648919FC4C5072CA82F</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ContentType">
    <vt:lpwstr>Basic Excel Workbook</vt:lpwstr>
  </property>
  <property fmtid="{D5CDD505-2E9C-101B-9397-08002B2CF9AE}" pid="11" name="Application area">
    <vt:lpwstr>Proficiency</vt:lpwstr>
  </property>
  <property fmtid="{D5CDD505-2E9C-101B-9397-08002B2CF9AE}" pid="12" name="Current Applications">
    <vt:lpwstr>Current</vt:lpwstr>
  </property>
</Properties>
</file>